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'1'!$A$1:$M$82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<sst xmlns="http://schemas.openxmlformats.org/spreadsheetml/2006/main" count="204" uniqueCount="117">
  <si>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</si>
  <si>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</si>
  <si>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</si>
  <si>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</si>
  <si>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</si>
  <si>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</si>
  <si>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</si>
  <si>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</si>
  <si>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</si>
  <si>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</si>
  <si>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</si>
  <si>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</si>
  <si>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</si>
  <si>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</si>
  <si>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</si>
  <si>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</si>
  <si>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</si>
  <si>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</si>
  <si>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</si>
  <si>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</si>
  <si>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</si>
  <si>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</si>
  <si>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</si>
  <si>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</si>
  <si>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</si>
  <si>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</si>
  <si>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</si>
  <si>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</si>
  <si>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</si>
  <si>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</si>
  <si>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</si>
  <si>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</si>
  <si>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</si>
  <si>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</si>
  <si>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</si>
  <si>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</si>
  <si>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</si>
  <si>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</si>
  <si>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</si>
  <si>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</si>
  <si>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</si>
  <si>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</si>
  <si>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</si>
  <si>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</si>
  <si>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</si>
  <si>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</si>
  <si>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</si>
  <si>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</si>
  <si>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</si>
  <si>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</si>
  <si>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</si>
  <si>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</si>
  <si>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</si>
  <si>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</si>
  <si>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</si>
  <si>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</si>
  <si>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</si>
  <si>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</si>
  <si>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</si>
  <si>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</si>
  <si>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</si>
  <si>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</si>
  <si>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</si>
  <si>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</si>
  <si>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</si>
  <si>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</si>
  <si>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</si>
  <si>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</si>
  <si>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</si>
  <si>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</si>
  <si>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</si>
  <si>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</si>
  <si>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</si>
  <si>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</si>
  <si>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</si>
  <si>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</si>
  <si>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</si>
  <si>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</si>
  <si>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</si>
  <si>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</si>
  <si>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</si>
  <si>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</si>
  <si>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</si>
  <si>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</si>
  <si>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</si>
  <si>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</si>
  <si>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</si>
  <si>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</si>
  <si>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</si>
  <si>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</si>
  <si>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</si>
  <si>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</si>
  <si>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</si>
  <si>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</si>
  <si>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</si>
  <si>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</si>
  <si>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</si>
  <si>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</si>
  <si>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>Е.А. Иванова</t>
  </si>
  <si>
    <t xml:space="preserve">Начальник департамента культуры, спорта, молодежной политики   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</si>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</sst>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49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66" fontId="50" fillId="33" borderId="1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25">
      <selection activeCell="J32" sqref="J32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1.14062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2"/>
      <c r="D2" s="42"/>
      <c r="E2" s="42"/>
      <c r="F2" s="90" t="s">
        <v>0</v>
      </c>
      <c r="G2" s="91"/>
      <c r="H2" s="91"/>
      <c r="I2" s="91"/>
      <c r="J2" s="91"/>
      <c r="K2" s="91"/>
    </row>
    <row r="3" spans="2:11" ht="43.5" customHeight="1">
      <c r="B3" s="25"/>
      <c r="C3" s="94" t="s">
        <v>83</v>
      </c>
      <c r="D3" s="95"/>
      <c r="E3" s="95"/>
      <c r="F3" s="95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3" ht="62.25" customHeight="1">
      <c r="B5" s="88" t="s">
        <v>19</v>
      </c>
      <c r="C5" s="88" t="s">
        <v>80</v>
      </c>
      <c r="D5" s="92" t="s">
        <v>1</v>
      </c>
      <c r="E5" s="92" t="s">
        <v>16</v>
      </c>
      <c r="F5" s="92" t="s">
        <v>17</v>
      </c>
      <c r="G5" s="92" t="s">
        <v>18</v>
      </c>
      <c r="H5" s="92" t="s">
        <v>82</v>
      </c>
      <c r="I5" s="98"/>
      <c r="J5" s="98"/>
      <c r="K5" s="98"/>
      <c r="L5" s="98"/>
      <c r="M5" s="98"/>
    </row>
    <row r="6" spans="2:13" ht="14.25" customHeight="1">
      <c r="B6" s="89"/>
      <c r="C6" s="89"/>
      <c r="D6" s="93"/>
      <c r="E6" s="93"/>
      <c r="F6" s="93"/>
      <c r="G6" s="93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  <c r="M6" s="41">
        <v>2026</v>
      </c>
    </row>
    <row r="7" spans="2:13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  <c r="M7" s="41">
        <v>12</v>
      </c>
    </row>
    <row r="8" spans="2:13" ht="16.5" customHeight="1">
      <c r="B8" s="76" t="s">
        <v>2</v>
      </c>
      <c r="C8" s="96" t="s">
        <v>94</v>
      </c>
      <c r="D8" s="76" t="s">
        <v>105</v>
      </c>
      <c r="E8" s="76" t="s">
        <v>101</v>
      </c>
      <c r="F8" s="66" t="s">
        <v>3</v>
      </c>
      <c r="G8" s="67">
        <f aca="true" t="shared" si="0" ref="G8:M8">G9+G10+G11+G12</f>
        <v>20359.160659999998</v>
      </c>
      <c r="H8" s="67">
        <f t="shared" si="0"/>
        <v>1925.82466</v>
      </c>
      <c r="I8" s="67">
        <f t="shared" si="0"/>
        <v>3572.711</v>
      </c>
      <c r="J8" s="68">
        <f t="shared" si="0"/>
        <v>3434.971</v>
      </c>
      <c r="K8" s="68">
        <f t="shared" si="0"/>
        <v>3570.194</v>
      </c>
      <c r="L8" s="68">
        <f t="shared" si="0"/>
        <v>2520</v>
      </c>
      <c r="M8" s="68">
        <f t="shared" si="0"/>
        <v>5335.46</v>
      </c>
    </row>
    <row r="9" spans="2:13" ht="17.25" customHeight="1">
      <c r="B9" s="76"/>
      <c r="C9" s="96"/>
      <c r="D9" s="76"/>
      <c r="E9" s="76"/>
      <c r="F9" s="69" t="s">
        <v>4</v>
      </c>
      <c r="G9" s="68">
        <f>SUM(H9:M9)</f>
        <v>0</v>
      </c>
      <c r="H9" s="68">
        <f aca="true" t="shared" si="1" ref="H9:M9">H14+H19</f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</row>
    <row r="10" spans="2:13" ht="16.5" customHeight="1">
      <c r="B10" s="76"/>
      <c r="C10" s="96"/>
      <c r="D10" s="76"/>
      <c r="E10" s="76"/>
      <c r="F10" s="69" t="s">
        <v>5</v>
      </c>
      <c r="G10" s="68">
        <f>SUM(H10:M10)</f>
        <v>0</v>
      </c>
      <c r="H10" s="68">
        <f aca="true" t="shared" si="2" ref="H10:L12">H15+H20</f>
        <v>0</v>
      </c>
      <c r="I10" s="68">
        <f t="shared" si="2"/>
        <v>0</v>
      </c>
      <c r="J10" s="68">
        <f t="shared" si="2"/>
        <v>0</v>
      </c>
      <c r="K10" s="68">
        <f t="shared" si="2"/>
        <v>0</v>
      </c>
      <c r="L10" s="68">
        <f t="shared" si="2"/>
        <v>0</v>
      </c>
      <c r="M10" s="68">
        <f>M15+M20</f>
        <v>0</v>
      </c>
    </row>
    <row r="11" spans="2:13" ht="12.75">
      <c r="B11" s="76"/>
      <c r="C11" s="96"/>
      <c r="D11" s="76"/>
      <c r="E11" s="76"/>
      <c r="F11" s="69" t="s">
        <v>6</v>
      </c>
      <c r="G11" s="68">
        <f>SUM(H11:M11)</f>
        <v>20359.160659999998</v>
      </c>
      <c r="H11" s="67">
        <f aca="true" t="shared" si="3" ref="H11:M11">H16+H21+H26</f>
        <v>1925.82466</v>
      </c>
      <c r="I11" s="67">
        <f t="shared" si="3"/>
        <v>3572.711</v>
      </c>
      <c r="J11" s="68">
        <f t="shared" si="3"/>
        <v>3434.971</v>
      </c>
      <c r="K11" s="68">
        <f t="shared" si="3"/>
        <v>3570.194</v>
      </c>
      <c r="L11" s="68">
        <f t="shared" si="3"/>
        <v>2520</v>
      </c>
      <c r="M11" s="68">
        <f t="shared" si="3"/>
        <v>5335.46</v>
      </c>
    </row>
    <row r="12" spans="2:13" ht="64.5" customHeight="1">
      <c r="B12" s="76"/>
      <c r="C12" s="96"/>
      <c r="D12" s="76"/>
      <c r="E12" s="76"/>
      <c r="F12" s="69" t="s">
        <v>7</v>
      </c>
      <c r="G12" s="68">
        <f>SUM(H12:M12)</f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>M17+M22</f>
        <v>0</v>
      </c>
    </row>
    <row r="13" spans="2:13" ht="15.75" customHeight="1">
      <c r="B13" s="77" t="s">
        <v>8</v>
      </c>
      <c r="C13" s="77" t="s">
        <v>84</v>
      </c>
      <c r="D13" s="77" t="s">
        <v>105</v>
      </c>
      <c r="E13" s="77" t="s">
        <v>102</v>
      </c>
      <c r="F13" s="27" t="s">
        <v>3</v>
      </c>
      <c r="G13" s="19">
        <f aca="true" t="shared" si="4" ref="G13:M13">G14+G15+G16+G17</f>
        <v>16918.564</v>
      </c>
      <c r="H13" s="19">
        <f t="shared" si="4"/>
        <v>1306.464</v>
      </c>
      <c r="I13" s="19">
        <f t="shared" si="4"/>
        <v>2755.1</v>
      </c>
      <c r="J13" s="19">
        <f t="shared" si="4"/>
        <v>2743</v>
      </c>
      <c r="K13" s="19">
        <f t="shared" si="4"/>
        <v>2798</v>
      </c>
      <c r="L13" s="19">
        <f t="shared" si="4"/>
        <v>2352</v>
      </c>
      <c r="M13" s="19">
        <f t="shared" si="4"/>
        <v>4964</v>
      </c>
    </row>
    <row r="14" spans="2:13" ht="12.75">
      <c r="B14" s="77"/>
      <c r="C14" s="77"/>
      <c r="D14" s="77"/>
      <c r="E14" s="77"/>
      <c r="F14" s="20" t="s">
        <v>4</v>
      </c>
      <c r="G14" s="19">
        <f>SUM(H14:M14)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  <c r="M14" s="39">
        <v>0</v>
      </c>
    </row>
    <row r="15" spans="2:13" ht="15" customHeight="1">
      <c r="B15" s="77"/>
      <c r="C15" s="77"/>
      <c r="D15" s="77"/>
      <c r="E15" s="77"/>
      <c r="F15" s="20" t="s">
        <v>5</v>
      </c>
      <c r="G15" s="19">
        <f>SUM(H15:M15)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  <c r="M15" s="39">
        <v>0</v>
      </c>
    </row>
    <row r="16" spans="2:15" ht="12.75" customHeight="1">
      <c r="B16" s="77"/>
      <c r="C16" s="77"/>
      <c r="D16" s="77"/>
      <c r="E16" s="77"/>
      <c r="F16" s="20" t="s">
        <v>6</v>
      </c>
      <c r="G16" s="19">
        <f>SUM(H16:M16)</f>
        <v>16918.564</v>
      </c>
      <c r="H16" s="45">
        <v>1306.464</v>
      </c>
      <c r="I16" s="39">
        <f>3572.711-817.611</f>
        <v>2755.1</v>
      </c>
      <c r="J16" s="39">
        <f>2934.971-J26+350</f>
        <v>2743</v>
      </c>
      <c r="K16" s="60">
        <v>2798</v>
      </c>
      <c r="L16" s="60">
        <v>2352</v>
      </c>
      <c r="M16" s="60">
        <v>4964</v>
      </c>
      <c r="N16" s="28"/>
      <c r="O16" s="28"/>
    </row>
    <row r="17" spans="2:13" ht="149.25" customHeight="1">
      <c r="B17" s="77"/>
      <c r="C17" s="77"/>
      <c r="D17" s="77"/>
      <c r="E17" s="77"/>
      <c r="F17" s="20" t="s">
        <v>7</v>
      </c>
      <c r="G17" s="19">
        <f>SUM(H17:M17)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6" ht="13.5" customHeight="1">
      <c r="B18" s="77" t="s">
        <v>9</v>
      </c>
      <c r="C18" s="77" t="s">
        <v>85</v>
      </c>
      <c r="D18" s="84" t="s">
        <v>114</v>
      </c>
      <c r="E18" s="77" t="s">
        <v>103</v>
      </c>
      <c r="F18" s="27" t="s">
        <v>3</v>
      </c>
      <c r="G18" s="19">
        <f aca="true" t="shared" si="5" ref="G18:M18">G19+G20+G21+G22</f>
        <v>750</v>
      </c>
      <c r="H18" s="19">
        <f t="shared" si="5"/>
        <v>0</v>
      </c>
      <c r="I18" s="19">
        <f t="shared" si="5"/>
        <v>150</v>
      </c>
      <c r="J18" s="19">
        <f t="shared" si="5"/>
        <v>150</v>
      </c>
      <c r="K18" s="19">
        <f t="shared" si="5"/>
        <v>150</v>
      </c>
      <c r="L18" s="19">
        <f t="shared" si="5"/>
        <v>150</v>
      </c>
      <c r="M18" s="19">
        <f t="shared" si="5"/>
        <v>150</v>
      </c>
      <c r="N18" s="28"/>
      <c r="O18" s="28"/>
      <c r="P18" s="28"/>
    </row>
    <row r="19" spans="2:13" ht="12.75">
      <c r="B19" s="77"/>
      <c r="C19" s="77"/>
      <c r="D19" s="85"/>
      <c r="E19" s="77"/>
      <c r="F19" s="20" t="s">
        <v>4</v>
      </c>
      <c r="G19" s="19">
        <f>SUM(H19:M19)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5" customHeight="1">
      <c r="B20" s="77"/>
      <c r="C20" s="77"/>
      <c r="D20" s="85"/>
      <c r="E20" s="77"/>
      <c r="F20" s="20" t="s">
        <v>5</v>
      </c>
      <c r="G20" s="19">
        <f>SUM(H20:M20)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2:13" ht="12.75">
      <c r="B21" s="77"/>
      <c r="C21" s="77"/>
      <c r="D21" s="85"/>
      <c r="E21" s="77"/>
      <c r="F21" s="20" t="s">
        <v>6</v>
      </c>
      <c r="G21" s="19">
        <f>SUM(H21:M21)</f>
        <v>750</v>
      </c>
      <c r="H21" s="19">
        <v>0</v>
      </c>
      <c r="I21" s="19">
        <v>150</v>
      </c>
      <c r="J21" s="60">
        <v>150</v>
      </c>
      <c r="K21" s="60">
        <v>150</v>
      </c>
      <c r="L21" s="60">
        <v>150</v>
      </c>
      <c r="M21" s="60">
        <v>150</v>
      </c>
    </row>
    <row r="22" spans="2:13" ht="50.25" customHeight="1">
      <c r="B22" s="77"/>
      <c r="C22" s="77"/>
      <c r="D22" s="86"/>
      <c r="E22" s="77"/>
      <c r="F22" s="20" t="s">
        <v>7</v>
      </c>
      <c r="G22" s="19">
        <f>SUM(H22:M22)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 ht="13.5" customHeight="1">
      <c r="B23" s="77" t="s">
        <v>88</v>
      </c>
      <c r="C23" s="77" t="s">
        <v>89</v>
      </c>
      <c r="D23" s="97" t="s">
        <v>105</v>
      </c>
      <c r="E23" s="77" t="s">
        <v>103</v>
      </c>
      <c r="F23" s="27" t="s">
        <v>3</v>
      </c>
      <c r="G23" s="45">
        <f aca="true" t="shared" si="6" ref="G23:M23">G24+G25+G26+G27</f>
        <v>2690.59666</v>
      </c>
      <c r="H23" s="45">
        <f t="shared" si="6"/>
        <v>619.36066</v>
      </c>
      <c r="I23" s="45">
        <f t="shared" si="6"/>
        <v>667.611</v>
      </c>
      <c r="J23" s="19">
        <f t="shared" si="6"/>
        <v>541.971</v>
      </c>
      <c r="K23" s="19">
        <f t="shared" si="6"/>
        <v>622.194</v>
      </c>
      <c r="L23" s="19">
        <f t="shared" si="6"/>
        <v>18</v>
      </c>
      <c r="M23" s="19">
        <f t="shared" si="6"/>
        <v>221.46</v>
      </c>
    </row>
    <row r="24" spans="2:13" ht="12.75">
      <c r="B24" s="77"/>
      <c r="C24" s="77"/>
      <c r="D24" s="97"/>
      <c r="E24" s="77"/>
      <c r="F24" s="20" t="s">
        <v>4</v>
      </c>
      <c r="G24" s="19">
        <f>SUM(H24:M24)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5" customHeight="1">
      <c r="B25" s="77"/>
      <c r="C25" s="77"/>
      <c r="D25" s="97"/>
      <c r="E25" s="77"/>
      <c r="F25" s="20" t="s">
        <v>5</v>
      </c>
      <c r="G25" s="19">
        <f>SUM(H25:M25)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4" ht="12.75">
      <c r="B26" s="77"/>
      <c r="C26" s="77"/>
      <c r="D26" s="97"/>
      <c r="E26" s="77"/>
      <c r="F26" s="20" t="s">
        <v>6</v>
      </c>
      <c r="G26" s="19">
        <f>SUM(H26:M26)</f>
        <v>2690.59666</v>
      </c>
      <c r="H26" s="45">
        <v>619.36066</v>
      </c>
      <c r="I26" s="45">
        <v>667.611</v>
      </c>
      <c r="J26" s="60">
        <v>541.971</v>
      </c>
      <c r="K26" s="60">
        <v>622.194</v>
      </c>
      <c r="L26" s="60">
        <v>18</v>
      </c>
      <c r="M26" s="60">
        <v>221.46</v>
      </c>
      <c r="N26" s="28"/>
    </row>
    <row r="27" spans="2:13" ht="15" customHeight="1">
      <c r="B27" s="77"/>
      <c r="C27" s="77"/>
      <c r="D27" s="97"/>
      <c r="E27" s="77"/>
      <c r="F27" s="20" t="s">
        <v>7</v>
      </c>
      <c r="G27" s="19">
        <f>SUM(H27:M27)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2.75">
      <c r="B28" s="76" t="s">
        <v>79</v>
      </c>
      <c r="C28" s="76" t="s">
        <v>81</v>
      </c>
      <c r="D28" s="76" t="s">
        <v>105</v>
      </c>
      <c r="E28" s="76" t="s">
        <v>115</v>
      </c>
      <c r="F28" s="66" t="s">
        <v>3</v>
      </c>
      <c r="G28" s="67">
        <f aca="true" t="shared" si="7" ref="G28:M28">G29+G30+G31+G32</f>
        <v>580063.22834</v>
      </c>
      <c r="H28" s="67">
        <f t="shared" si="7"/>
        <v>56205.763340000005</v>
      </c>
      <c r="I28" s="67">
        <f t="shared" si="7"/>
        <v>123425.8139</v>
      </c>
      <c r="J28" s="67">
        <f t="shared" si="7"/>
        <v>93839.83309999999</v>
      </c>
      <c r="K28" s="68">
        <f t="shared" si="7"/>
        <v>110246.202</v>
      </c>
      <c r="L28" s="68">
        <f t="shared" si="7"/>
        <v>100207.91600000001</v>
      </c>
      <c r="M28" s="68">
        <f t="shared" si="7"/>
        <v>96137.7</v>
      </c>
    </row>
    <row r="29" spans="2:13" ht="12.75">
      <c r="B29" s="76"/>
      <c r="C29" s="76"/>
      <c r="D29" s="76"/>
      <c r="E29" s="76"/>
      <c r="F29" s="69" t="s">
        <v>4</v>
      </c>
      <c r="G29" s="67">
        <f>SUM(H29:M29)</f>
        <v>0</v>
      </c>
      <c r="H29" s="68">
        <f aca="true" t="shared" si="8" ref="H29:L30">H34+H39+H44+H49+H54</f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>M34+M39+M44+M49+M54</f>
        <v>0</v>
      </c>
    </row>
    <row r="30" spans="2:13" ht="15.75" customHeight="1">
      <c r="B30" s="76"/>
      <c r="C30" s="76"/>
      <c r="D30" s="76"/>
      <c r="E30" s="76"/>
      <c r="F30" s="69" t="s">
        <v>5</v>
      </c>
      <c r="G30" s="67">
        <f>SUM(H30:M30)</f>
        <v>0</v>
      </c>
      <c r="H30" s="68">
        <f t="shared" si="8"/>
        <v>0</v>
      </c>
      <c r="I30" s="68">
        <f t="shared" si="8"/>
        <v>0</v>
      </c>
      <c r="J30" s="68">
        <f t="shared" si="8"/>
        <v>0</v>
      </c>
      <c r="K30" s="68">
        <f t="shared" si="8"/>
        <v>0</v>
      </c>
      <c r="L30" s="68">
        <f t="shared" si="8"/>
        <v>0</v>
      </c>
      <c r="M30" s="68">
        <f>M35+M40+M45+M50+M55</f>
        <v>0</v>
      </c>
    </row>
    <row r="31" spans="2:14" ht="12.75">
      <c r="B31" s="76"/>
      <c r="C31" s="76"/>
      <c r="D31" s="76"/>
      <c r="E31" s="76"/>
      <c r="F31" s="69" t="s">
        <v>6</v>
      </c>
      <c r="G31" s="67">
        <f>SUM(H31:M31)</f>
        <v>580063.22834</v>
      </c>
      <c r="H31" s="67">
        <f aca="true" t="shared" si="9" ref="H31:M31">H36+H41+H46+H51+H56+H61</f>
        <v>56205.763340000005</v>
      </c>
      <c r="I31" s="67">
        <f t="shared" si="9"/>
        <v>123425.8139</v>
      </c>
      <c r="J31" s="67">
        <f>J36+J41+J46+J51+J56+J61</f>
        <v>93839.83309999999</v>
      </c>
      <c r="K31" s="68">
        <f>K36+K41+K46+K51+K56+K61</f>
        <v>110246.202</v>
      </c>
      <c r="L31" s="68">
        <f>L36+L41+L46+L51+L56+L61</f>
        <v>100207.91600000001</v>
      </c>
      <c r="M31" s="68">
        <f>M36+M41+M46+M51+M56+M61</f>
        <v>96137.7</v>
      </c>
      <c r="N31" s="28"/>
    </row>
    <row r="32" spans="2:13" ht="47.25" customHeight="1">
      <c r="B32" s="76"/>
      <c r="C32" s="76"/>
      <c r="D32" s="76"/>
      <c r="E32" s="76"/>
      <c r="F32" s="69" t="s">
        <v>7</v>
      </c>
      <c r="G32" s="67">
        <f>SUM(H32:M32)</f>
        <v>0</v>
      </c>
      <c r="H32" s="68">
        <f aca="true" t="shared" si="10" ref="H32:M32">H37+H42+H47+H52+H57</f>
        <v>0</v>
      </c>
      <c r="I32" s="68">
        <f t="shared" si="10"/>
        <v>0</v>
      </c>
      <c r="J32" s="68">
        <f t="shared" si="10"/>
        <v>0</v>
      </c>
      <c r="K32" s="68">
        <f t="shared" si="10"/>
        <v>0</v>
      </c>
      <c r="L32" s="68">
        <f t="shared" si="10"/>
        <v>0</v>
      </c>
      <c r="M32" s="68">
        <f t="shared" si="10"/>
        <v>0</v>
      </c>
    </row>
    <row r="33" spans="2:13" ht="13.5" customHeight="1">
      <c r="B33" s="77" t="s">
        <v>10</v>
      </c>
      <c r="C33" s="77" t="s">
        <v>96</v>
      </c>
      <c r="D33" s="77" t="s">
        <v>105</v>
      </c>
      <c r="E33" s="77" t="s">
        <v>104</v>
      </c>
      <c r="F33" s="27" t="s">
        <v>3</v>
      </c>
      <c r="G33" s="45">
        <f aca="true" t="shared" si="11" ref="G33:M33">G34+G35+G36+G37</f>
        <v>184605.95215</v>
      </c>
      <c r="H33" s="45">
        <f t="shared" si="11"/>
        <v>8098.636</v>
      </c>
      <c r="I33" s="45">
        <f t="shared" si="11"/>
        <v>62246.83715000001</v>
      </c>
      <c r="J33" s="45">
        <f t="shared" si="11"/>
        <v>31505.131999999998</v>
      </c>
      <c r="K33" s="19">
        <f t="shared" si="11"/>
        <v>30160.707</v>
      </c>
      <c r="L33" s="19">
        <f t="shared" si="11"/>
        <v>27962.395</v>
      </c>
      <c r="M33" s="19">
        <f t="shared" si="11"/>
        <v>24632.245</v>
      </c>
    </row>
    <row r="34" spans="2:13" ht="12.75">
      <c r="B34" s="77"/>
      <c r="C34" s="77"/>
      <c r="D34" s="77"/>
      <c r="E34" s="77"/>
      <c r="F34" s="20" t="s">
        <v>4</v>
      </c>
      <c r="G34" s="19">
        <f>SUM(H34:M34)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3.5" customHeight="1">
      <c r="B35" s="77"/>
      <c r="C35" s="77"/>
      <c r="D35" s="77"/>
      <c r="E35" s="77"/>
      <c r="F35" s="20" t="s">
        <v>5</v>
      </c>
      <c r="G35" s="19">
        <f>SUM(H35:M35)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5" ht="12.75">
      <c r="B36" s="77"/>
      <c r="C36" s="77"/>
      <c r="D36" s="77"/>
      <c r="E36" s="77"/>
      <c r="F36" s="20" t="s">
        <v>6</v>
      </c>
      <c r="G36" s="19">
        <f>SUM(H36:M36)</f>
        <v>184605.95215</v>
      </c>
      <c r="H36" s="19">
        <v>8098.636</v>
      </c>
      <c r="I36" s="64">
        <f>8968.021+2144.11+51210.39104-1113.66589+1037.981</f>
        <v>62246.83715000001</v>
      </c>
      <c r="J36" s="61">
        <f>24499.231+1522.32+882.288+4601.293</f>
        <v>31505.131999999998</v>
      </c>
      <c r="K36" s="70">
        <v>30160.707</v>
      </c>
      <c r="L36" s="70">
        <v>27962.395</v>
      </c>
      <c r="M36" s="70">
        <v>24632.245</v>
      </c>
      <c r="N36" s="59"/>
      <c r="O36" s="59"/>
    </row>
    <row r="37" spans="2:13" ht="13.5" customHeight="1">
      <c r="B37" s="77"/>
      <c r="C37" s="77"/>
      <c r="D37" s="77"/>
      <c r="E37" s="77"/>
      <c r="F37" s="20" t="s">
        <v>7</v>
      </c>
      <c r="G37" s="19">
        <f>SUM(H37:M37)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12.75">
      <c r="B38" s="77" t="s">
        <v>11</v>
      </c>
      <c r="C38" s="77" t="s">
        <v>97</v>
      </c>
      <c r="D38" s="77" t="s">
        <v>105</v>
      </c>
      <c r="E38" s="77" t="s">
        <v>106</v>
      </c>
      <c r="F38" s="27" t="s">
        <v>3</v>
      </c>
      <c r="G38" s="19">
        <f aca="true" t="shared" si="12" ref="G38:M38">G39+G40+G41+G42</f>
        <v>187565.19586</v>
      </c>
      <c r="H38" s="19">
        <f>H39+H40+H41+H42</f>
        <v>20265.012</v>
      </c>
      <c r="I38" s="19">
        <f t="shared" si="12"/>
        <v>34873.87686</v>
      </c>
      <c r="J38" s="19">
        <f t="shared" si="12"/>
        <v>31225.37</v>
      </c>
      <c r="K38" s="19">
        <f t="shared" si="12"/>
        <v>36322.136</v>
      </c>
      <c r="L38" s="19">
        <f t="shared" si="12"/>
        <v>32242.215</v>
      </c>
      <c r="M38" s="19">
        <f t="shared" si="12"/>
        <v>32636.586</v>
      </c>
    </row>
    <row r="39" spans="2:13" ht="12.75">
      <c r="B39" s="77"/>
      <c r="C39" s="77"/>
      <c r="D39" s="77"/>
      <c r="E39" s="77"/>
      <c r="F39" s="20" t="s">
        <v>4</v>
      </c>
      <c r="G39" s="19">
        <f>SUM(H39:M39)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5" customHeight="1">
      <c r="B40" s="77"/>
      <c r="C40" s="77"/>
      <c r="D40" s="77"/>
      <c r="E40" s="77"/>
      <c r="F40" s="20" t="s">
        <v>5</v>
      </c>
      <c r="G40" s="19">
        <f>SUM(H40:M40)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4" ht="12.75">
      <c r="B41" s="77"/>
      <c r="C41" s="77"/>
      <c r="D41" s="77"/>
      <c r="E41" s="77"/>
      <c r="F41" s="20" t="s">
        <v>6</v>
      </c>
      <c r="G41" s="19">
        <f>SUM(H41:M41)</f>
        <v>187565.19586</v>
      </c>
      <c r="H41" s="19">
        <v>20265.012</v>
      </c>
      <c r="I41" s="47">
        <f>20070.744+4618.449+10184.68386</f>
        <v>34873.87686</v>
      </c>
      <c r="J41" s="62">
        <f>30269.607+1595.763-940+300</f>
        <v>31225.37</v>
      </c>
      <c r="K41" s="70">
        <v>36322.136</v>
      </c>
      <c r="L41" s="70">
        <v>32242.215</v>
      </c>
      <c r="M41" s="70">
        <v>32636.586</v>
      </c>
      <c r="N41" s="59"/>
    </row>
    <row r="42" spans="2:13" ht="14.25" customHeight="1">
      <c r="B42" s="77"/>
      <c r="C42" s="77"/>
      <c r="D42" s="77"/>
      <c r="E42" s="77"/>
      <c r="F42" s="20" t="s">
        <v>7</v>
      </c>
      <c r="G42" s="19">
        <f>SUM(H42:M42)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4" ht="14.25" customHeight="1">
      <c r="B43" s="77" t="s">
        <v>12</v>
      </c>
      <c r="C43" s="77" t="s">
        <v>86</v>
      </c>
      <c r="D43" s="77" t="s">
        <v>105</v>
      </c>
      <c r="E43" s="77" t="s">
        <v>107</v>
      </c>
      <c r="F43" s="27" t="s">
        <v>3</v>
      </c>
      <c r="G43" s="19">
        <f aca="true" t="shared" si="13" ref="G43:M43">G44+G45+G46+G47</f>
        <v>86208.254</v>
      </c>
      <c r="H43" s="19">
        <f t="shared" si="13"/>
        <v>15014.823</v>
      </c>
      <c r="I43" s="19">
        <f t="shared" si="13"/>
        <v>14409.794</v>
      </c>
      <c r="J43" s="19">
        <f t="shared" si="13"/>
        <v>15611.708999999999</v>
      </c>
      <c r="K43" s="19">
        <f t="shared" si="13"/>
        <v>15352.778</v>
      </c>
      <c r="L43" s="19">
        <f t="shared" si="13"/>
        <v>12591.217</v>
      </c>
      <c r="M43" s="19">
        <f t="shared" si="13"/>
        <v>13227.933</v>
      </c>
      <c r="N43" s="28"/>
    </row>
    <row r="44" spans="2:13" ht="12.75">
      <c r="B44" s="77"/>
      <c r="C44" s="77"/>
      <c r="D44" s="77"/>
      <c r="E44" s="77"/>
      <c r="F44" s="20" t="s">
        <v>4</v>
      </c>
      <c r="G44" s="19">
        <f>SUM(H44:M44)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2:13" ht="15" customHeight="1">
      <c r="B45" s="77"/>
      <c r="C45" s="77"/>
      <c r="D45" s="77"/>
      <c r="E45" s="77"/>
      <c r="F45" s="20" t="s">
        <v>5</v>
      </c>
      <c r="G45" s="19">
        <f>SUM(H45:M45)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2:14" ht="12.75">
      <c r="B46" s="77"/>
      <c r="C46" s="77"/>
      <c r="D46" s="77"/>
      <c r="E46" s="77"/>
      <c r="F46" s="20" t="s">
        <v>6</v>
      </c>
      <c r="G46" s="19">
        <f>SUM(H46:M46)</f>
        <v>86208.254</v>
      </c>
      <c r="H46" s="19">
        <v>15014.823</v>
      </c>
      <c r="I46" s="39">
        <f>12753.644+1656.15</f>
        <v>14409.794</v>
      </c>
      <c r="J46" s="60">
        <f>13831.317+1780.392</f>
        <v>15611.708999999999</v>
      </c>
      <c r="K46" s="70">
        <v>15352.778</v>
      </c>
      <c r="L46" s="70">
        <v>12591.217</v>
      </c>
      <c r="M46" s="70">
        <v>13227.933</v>
      </c>
      <c r="N46" s="28"/>
    </row>
    <row r="47" spans="2:13" ht="14.25" customHeight="1">
      <c r="B47" s="77"/>
      <c r="C47" s="77"/>
      <c r="D47" s="77"/>
      <c r="E47" s="77"/>
      <c r="F47" s="20" t="s">
        <v>7</v>
      </c>
      <c r="G47" s="19">
        <f>SUM(H47:M47)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2:13" ht="14.25" customHeight="1">
      <c r="B48" s="77" t="s">
        <v>13</v>
      </c>
      <c r="C48" s="77" t="s">
        <v>116</v>
      </c>
      <c r="D48" s="77" t="s">
        <v>105</v>
      </c>
      <c r="E48" s="77" t="s">
        <v>108</v>
      </c>
      <c r="F48" s="27" t="s">
        <v>3</v>
      </c>
      <c r="G48" s="45">
        <f aca="true" t="shared" si="14" ref="G48:M48">G49+G50+G51+G52</f>
        <v>44053.0058</v>
      </c>
      <c r="H48" s="19">
        <f t="shared" si="14"/>
        <v>4454.612</v>
      </c>
      <c r="I48" s="19">
        <f t="shared" si="14"/>
        <v>4684.935</v>
      </c>
      <c r="J48" s="45">
        <f t="shared" si="14"/>
        <v>4530.0128</v>
      </c>
      <c r="K48" s="19">
        <f t="shared" si="14"/>
        <v>10233.742</v>
      </c>
      <c r="L48" s="19">
        <f t="shared" si="14"/>
        <v>9915.962</v>
      </c>
      <c r="M48" s="19">
        <f t="shared" si="14"/>
        <v>10233.742</v>
      </c>
    </row>
    <row r="49" spans="2:13" ht="12.75">
      <c r="B49" s="77"/>
      <c r="C49" s="77"/>
      <c r="D49" s="77"/>
      <c r="E49" s="77"/>
      <c r="F49" s="20" t="s">
        <v>4</v>
      </c>
      <c r="G49" s="19">
        <f>SUM(H49:M49)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2:13" ht="13.5" customHeight="1">
      <c r="B50" s="77"/>
      <c r="C50" s="77"/>
      <c r="D50" s="77"/>
      <c r="E50" s="77"/>
      <c r="F50" s="20" t="s">
        <v>5</v>
      </c>
      <c r="G50" s="19">
        <f>SUM(H50:M50)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2:14" ht="12.75">
      <c r="B51" s="77"/>
      <c r="C51" s="77"/>
      <c r="D51" s="77"/>
      <c r="E51" s="77"/>
      <c r="F51" s="20" t="s">
        <v>6</v>
      </c>
      <c r="G51" s="19">
        <f>SUM(H51:M51)</f>
        <v>44053.0058</v>
      </c>
      <c r="H51" s="19">
        <v>4454.612</v>
      </c>
      <c r="I51" s="39">
        <f>4699.46+41.375-55.9</f>
        <v>4684.935</v>
      </c>
      <c r="J51" s="65">
        <f>4511.598+13.5788+4.836</f>
        <v>4530.0128</v>
      </c>
      <c r="K51" s="60">
        <v>10233.742</v>
      </c>
      <c r="L51" s="60">
        <v>9915.962</v>
      </c>
      <c r="M51" s="60">
        <v>10233.742</v>
      </c>
      <c r="N51" s="28"/>
    </row>
    <row r="52" spans="2:13" ht="75" customHeight="1">
      <c r="B52" s="77"/>
      <c r="C52" s="77"/>
      <c r="D52" s="77"/>
      <c r="E52" s="77"/>
      <c r="F52" s="20" t="s">
        <v>7</v>
      </c>
      <c r="G52" s="19">
        <f>SUM(H52:M52)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2:13" ht="14.25" customHeight="1">
      <c r="B53" s="78" t="s">
        <v>14</v>
      </c>
      <c r="C53" s="78" t="s">
        <v>87</v>
      </c>
      <c r="D53" s="81" t="s">
        <v>105</v>
      </c>
      <c r="E53" s="78" t="s">
        <v>103</v>
      </c>
      <c r="F53" s="27" t="s">
        <v>3</v>
      </c>
      <c r="G53" s="45">
        <f aca="true" t="shared" si="15" ref="G53:M53">G54+G55+G56+G57</f>
        <v>47493.37153999999</v>
      </c>
      <c r="H53" s="45">
        <f>H54+H55+H56+H57</f>
        <v>8372.68034</v>
      </c>
      <c r="I53" s="45">
        <f>I54+I55+I56+I57</f>
        <v>7210.370889999999</v>
      </c>
      <c r="J53" s="45">
        <f t="shared" si="15"/>
        <v>8287.70431</v>
      </c>
      <c r="K53" s="19">
        <f t="shared" si="15"/>
        <v>7824.425</v>
      </c>
      <c r="L53" s="19">
        <f t="shared" si="15"/>
        <v>7708.383</v>
      </c>
      <c r="M53" s="19">
        <f t="shared" si="15"/>
        <v>8089.808</v>
      </c>
    </row>
    <row r="54" spans="2:13" ht="12.75">
      <c r="B54" s="79"/>
      <c r="C54" s="79"/>
      <c r="D54" s="82"/>
      <c r="E54" s="79"/>
      <c r="F54" s="20" t="s">
        <v>4</v>
      </c>
      <c r="G54" s="19">
        <f>SUM(H54:M54)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2:13" ht="13.5" customHeight="1">
      <c r="B55" s="79"/>
      <c r="C55" s="79"/>
      <c r="D55" s="82"/>
      <c r="E55" s="79"/>
      <c r="F55" s="20" t="s">
        <v>5</v>
      </c>
      <c r="G55" s="19">
        <f>SUM(H55:M55)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2:14" ht="12.75">
      <c r="B56" s="79"/>
      <c r="C56" s="79"/>
      <c r="D56" s="82"/>
      <c r="E56" s="79"/>
      <c r="F56" s="20" t="s">
        <v>6</v>
      </c>
      <c r="G56" s="19">
        <f>SUM(H56:M56)</f>
        <v>47493.37153999999</v>
      </c>
      <c r="H56" s="19">
        <v>8372.68034</v>
      </c>
      <c r="I56" s="47">
        <f>5683.874+506.731+1019.76589</f>
        <v>7210.370889999999</v>
      </c>
      <c r="J56" s="65">
        <f>7131.87+1155.83431</f>
        <v>8287.70431</v>
      </c>
      <c r="K56" s="60">
        <v>7824.425</v>
      </c>
      <c r="L56" s="60">
        <v>7708.383</v>
      </c>
      <c r="M56" s="60">
        <v>8089.808</v>
      </c>
      <c r="N56" s="59"/>
    </row>
    <row r="57" spans="2:13" ht="15.75" customHeight="1">
      <c r="B57" s="80"/>
      <c r="C57" s="80"/>
      <c r="D57" s="83"/>
      <c r="E57" s="80"/>
      <c r="F57" s="20" t="s">
        <v>7</v>
      </c>
      <c r="G57" s="19">
        <f>SUM(H57:M57)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2:13" ht="14.25" customHeight="1">
      <c r="B58" s="78" t="s">
        <v>110</v>
      </c>
      <c r="C58" s="78" t="s">
        <v>111</v>
      </c>
      <c r="D58" s="81" t="s">
        <v>113</v>
      </c>
      <c r="E58" s="78" t="s">
        <v>112</v>
      </c>
      <c r="F58" s="27" t="s">
        <v>3</v>
      </c>
      <c r="G58" s="45">
        <f>G59+G60+G61+G62</f>
        <v>30137.448989999997</v>
      </c>
      <c r="H58" s="45">
        <f aca="true" t="shared" si="16" ref="H58:M58">H59+H60+H61+H62</f>
        <v>0</v>
      </c>
      <c r="I58" s="45">
        <f t="shared" si="16"/>
        <v>0</v>
      </c>
      <c r="J58" s="45">
        <f t="shared" si="16"/>
        <v>2679.90499</v>
      </c>
      <c r="K58" s="45">
        <f t="shared" si="16"/>
        <v>10352.414</v>
      </c>
      <c r="L58" s="45">
        <f t="shared" si="16"/>
        <v>9787.744</v>
      </c>
      <c r="M58" s="45">
        <f t="shared" si="16"/>
        <v>7317.386</v>
      </c>
    </row>
    <row r="59" spans="2:13" ht="12.75">
      <c r="B59" s="79"/>
      <c r="C59" s="79"/>
      <c r="D59" s="82"/>
      <c r="E59" s="79"/>
      <c r="F59" s="20" t="s">
        <v>4</v>
      </c>
      <c r="G59" s="19">
        <f>H59+I59+J59+K59+L59+M59</f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2:13" ht="13.5" customHeight="1">
      <c r="B60" s="79"/>
      <c r="C60" s="79"/>
      <c r="D60" s="82"/>
      <c r="E60" s="79"/>
      <c r="F60" s="20" t="s">
        <v>5</v>
      </c>
      <c r="G60" s="19">
        <f>H60+I60+J60+K60+L60+M60</f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2:14" ht="12.75">
      <c r="B61" s="79"/>
      <c r="C61" s="79"/>
      <c r="D61" s="82"/>
      <c r="E61" s="79"/>
      <c r="F61" s="20" t="s">
        <v>6</v>
      </c>
      <c r="G61" s="19">
        <f>H61+I61+J61+K61+L61+M61</f>
        <v>30137.448989999997</v>
      </c>
      <c r="H61" s="19">
        <v>0</v>
      </c>
      <c r="I61" s="47">
        <v>0</v>
      </c>
      <c r="J61" s="65">
        <v>2679.90499</v>
      </c>
      <c r="K61" s="71">
        <v>10352.414</v>
      </c>
      <c r="L61" s="60">
        <v>9787.744</v>
      </c>
      <c r="M61" s="72">
        <v>7317.386</v>
      </c>
      <c r="N61" s="59"/>
    </row>
    <row r="62" spans="2:13" ht="40.5" customHeight="1">
      <c r="B62" s="80"/>
      <c r="C62" s="80"/>
      <c r="D62" s="83"/>
      <c r="E62" s="80"/>
      <c r="F62" s="20" t="s">
        <v>7</v>
      </c>
      <c r="G62" s="19">
        <f>H62+I62+J62+K62+L62+M62</f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2:13" ht="12.75">
      <c r="B63" s="76" t="s">
        <v>90</v>
      </c>
      <c r="C63" s="76" t="s">
        <v>92</v>
      </c>
      <c r="D63" s="76" t="s">
        <v>95</v>
      </c>
      <c r="E63" s="76" t="s">
        <v>109</v>
      </c>
      <c r="F63" s="66" t="s">
        <v>3</v>
      </c>
      <c r="G63" s="67">
        <f>G64+G65+G66+G67</f>
        <v>4232.71137</v>
      </c>
      <c r="H63" s="67">
        <f>H64+H65+H66+H67</f>
        <v>4181.84145</v>
      </c>
      <c r="I63" s="67">
        <f>I64+I65+I66+I67</f>
        <v>50.86992</v>
      </c>
      <c r="J63" s="68">
        <f>J64+J65+J66+J67</f>
        <v>0</v>
      </c>
      <c r="K63" s="67">
        <f aca="true" t="shared" si="17" ref="K63:M64">K68</f>
        <v>0</v>
      </c>
      <c r="L63" s="67">
        <f t="shared" si="17"/>
        <v>0</v>
      </c>
      <c r="M63" s="67">
        <f t="shared" si="17"/>
        <v>0</v>
      </c>
    </row>
    <row r="64" spans="2:13" ht="12.75">
      <c r="B64" s="76"/>
      <c r="C64" s="76"/>
      <c r="D64" s="76"/>
      <c r="E64" s="76"/>
      <c r="F64" s="69" t="s">
        <v>4</v>
      </c>
      <c r="G64" s="67">
        <f>SUM(H64:M64)</f>
        <v>0</v>
      </c>
      <c r="H64" s="67">
        <f>H69</f>
        <v>0</v>
      </c>
      <c r="I64" s="67">
        <f>I69</f>
        <v>0</v>
      </c>
      <c r="J64" s="67">
        <f>J69</f>
        <v>0</v>
      </c>
      <c r="K64" s="67">
        <f t="shared" si="17"/>
        <v>0</v>
      </c>
      <c r="L64" s="67">
        <f t="shared" si="17"/>
        <v>0</v>
      </c>
      <c r="M64" s="67">
        <f t="shared" si="17"/>
        <v>0</v>
      </c>
    </row>
    <row r="65" spans="2:13" ht="15.75" customHeight="1">
      <c r="B65" s="76"/>
      <c r="C65" s="76"/>
      <c r="D65" s="76"/>
      <c r="E65" s="76"/>
      <c r="F65" s="69" t="s">
        <v>5</v>
      </c>
      <c r="G65" s="67">
        <f>SUM(H65:M65)</f>
        <v>0</v>
      </c>
      <c r="H65" s="67">
        <f aca="true" t="shared" si="18" ref="H65:M67">H70</f>
        <v>0</v>
      </c>
      <c r="I65" s="67">
        <f t="shared" si="18"/>
        <v>0</v>
      </c>
      <c r="J65" s="67">
        <f t="shared" si="18"/>
        <v>0</v>
      </c>
      <c r="K65" s="67">
        <f t="shared" si="18"/>
        <v>0</v>
      </c>
      <c r="L65" s="67">
        <f t="shared" si="18"/>
        <v>0</v>
      </c>
      <c r="M65" s="67">
        <f t="shared" si="18"/>
        <v>0</v>
      </c>
    </row>
    <row r="66" spans="2:14" ht="12.75">
      <c r="B66" s="76"/>
      <c r="C66" s="76"/>
      <c r="D66" s="76"/>
      <c r="E66" s="76"/>
      <c r="F66" s="69" t="s">
        <v>6</v>
      </c>
      <c r="G66" s="67">
        <f>SUM(H66:M66)</f>
        <v>4232.71137</v>
      </c>
      <c r="H66" s="67">
        <f t="shared" si="18"/>
        <v>4181.84145</v>
      </c>
      <c r="I66" s="67">
        <f t="shared" si="18"/>
        <v>50.86992</v>
      </c>
      <c r="J66" s="67">
        <f t="shared" si="18"/>
        <v>0</v>
      </c>
      <c r="K66" s="67">
        <f t="shared" si="18"/>
        <v>0</v>
      </c>
      <c r="L66" s="67">
        <f t="shared" si="18"/>
        <v>0</v>
      </c>
      <c r="M66" s="67">
        <f t="shared" si="18"/>
        <v>0</v>
      </c>
      <c r="N66" s="28"/>
    </row>
    <row r="67" spans="2:13" ht="47.25" customHeight="1">
      <c r="B67" s="76"/>
      <c r="C67" s="76"/>
      <c r="D67" s="76"/>
      <c r="E67" s="76"/>
      <c r="F67" s="69" t="s">
        <v>7</v>
      </c>
      <c r="G67" s="67">
        <f>SUM(H67:M67)</f>
        <v>0</v>
      </c>
      <c r="H67" s="67">
        <f t="shared" si="18"/>
        <v>0</v>
      </c>
      <c r="I67" s="67">
        <f t="shared" si="18"/>
        <v>0</v>
      </c>
      <c r="J67" s="67">
        <f t="shared" si="18"/>
        <v>0</v>
      </c>
      <c r="K67" s="67">
        <f t="shared" si="18"/>
        <v>0</v>
      </c>
      <c r="L67" s="67">
        <f t="shared" si="18"/>
        <v>0</v>
      </c>
      <c r="M67" s="67">
        <f t="shared" si="18"/>
        <v>0</v>
      </c>
    </row>
    <row r="68" spans="2:13" ht="13.5" customHeight="1">
      <c r="B68" s="77" t="s">
        <v>91</v>
      </c>
      <c r="C68" s="77" t="s">
        <v>93</v>
      </c>
      <c r="D68" s="97" t="s">
        <v>95</v>
      </c>
      <c r="E68" s="77" t="s">
        <v>109</v>
      </c>
      <c r="F68" s="27" t="s">
        <v>3</v>
      </c>
      <c r="G68" s="45">
        <f aca="true" t="shared" si="19" ref="G68:M68">G69+G70+G71+G72</f>
        <v>4232.71137</v>
      </c>
      <c r="H68" s="45">
        <f t="shared" si="19"/>
        <v>4181.84145</v>
      </c>
      <c r="I68" s="45">
        <f t="shared" si="19"/>
        <v>50.86992</v>
      </c>
      <c r="J68" s="19">
        <f t="shared" si="19"/>
        <v>0</v>
      </c>
      <c r="K68" s="19">
        <f t="shared" si="19"/>
        <v>0</v>
      </c>
      <c r="L68" s="19">
        <f t="shared" si="19"/>
        <v>0</v>
      </c>
      <c r="M68" s="19">
        <f t="shared" si="19"/>
        <v>0</v>
      </c>
    </row>
    <row r="69" spans="2:13" ht="12.75">
      <c r="B69" s="77"/>
      <c r="C69" s="77"/>
      <c r="D69" s="97"/>
      <c r="E69" s="77"/>
      <c r="F69" s="20" t="s">
        <v>4</v>
      </c>
      <c r="G69" s="19">
        <f>SUM(H69:M69)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  <c r="M69" s="19">
        <v>0</v>
      </c>
    </row>
    <row r="70" spans="2:13" ht="13.5" customHeight="1">
      <c r="B70" s="77"/>
      <c r="C70" s="77"/>
      <c r="D70" s="97"/>
      <c r="E70" s="77"/>
      <c r="F70" s="20" t="s">
        <v>5</v>
      </c>
      <c r="G70" s="19">
        <f>SUM(H70:M70)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  <c r="M70" s="19">
        <v>0</v>
      </c>
    </row>
    <row r="71" spans="2:13" ht="12.75">
      <c r="B71" s="77"/>
      <c r="C71" s="77"/>
      <c r="D71" s="97"/>
      <c r="E71" s="77"/>
      <c r="F71" s="20" t="s">
        <v>6</v>
      </c>
      <c r="G71" s="19">
        <f>SUM(H71:M71)</f>
        <v>4232.71137</v>
      </c>
      <c r="H71" s="45">
        <v>4181.84145</v>
      </c>
      <c r="I71" s="74">
        <v>50.86992</v>
      </c>
      <c r="J71" s="39">
        <v>0</v>
      </c>
      <c r="K71" s="39">
        <v>0</v>
      </c>
      <c r="L71" s="39">
        <v>0</v>
      </c>
      <c r="M71" s="19">
        <v>0</v>
      </c>
    </row>
    <row r="72" spans="2:13" ht="89.25" customHeight="1">
      <c r="B72" s="77"/>
      <c r="C72" s="77"/>
      <c r="D72" s="97"/>
      <c r="E72" s="77"/>
      <c r="F72" s="20" t="s">
        <v>7</v>
      </c>
      <c r="G72" s="19">
        <f>SUM(H72:M72)</f>
        <v>0</v>
      </c>
      <c r="H72" s="19">
        <v>0</v>
      </c>
      <c r="I72" s="73">
        <v>0</v>
      </c>
      <c r="J72" s="19">
        <v>0</v>
      </c>
      <c r="K72" s="19">
        <v>0</v>
      </c>
      <c r="L72" s="19">
        <v>0</v>
      </c>
      <c r="M72" s="19">
        <v>0</v>
      </c>
    </row>
    <row r="73" spans="2:13" ht="12.75">
      <c r="B73" s="87" t="s">
        <v>15</v>
      </c>
      <c r="C73" s="87"/>
      <c r="D73" s="87"/>
      <c r="E73" s="87"/>
      <c r="F73" s="27" t="s">
        <v>3</v>
      </c>
      <c r="G73" s="45">
        <f aca="true" t="shared" si="20" ref="G73:L73">G74+G75+G76+G77</f>
        <v>604655.10037</v>
      </c>
      <c r="H73" s="45">
        <f>H74+H75+H76+H77</f>
        <v>62313.42945</v>
      </c>
      <c r="I73" s="45">
        <f t="shared" si="20"/>
        <v>127049.39481999999</v>
      </c>
      <c r="J73" s="45">
        <f>J74+J75+J76+J77</f>
        <v>97274.8041</v>
      </c>
      <c r="K73" s="19">
        <f t="shared" si="20"/>
        <v>113816.39600000001</v>
      </c>
      <c r="L73" s="19">
        <f t="shared" si="20"/>
        <v>102727.91600000001</v>
      </c>
      <c r="M73" s="19">
        <f>M74+M75+M76+M77</f>
        <v>101473.16</v>
      </c>
    </row>
    <row r="74" spans="2:13" ht="12.75">
      <c r="B74" s="87"/>
      <c r="C74" s="87"/>
      <c r="D74" s="87"/>
      <c r="E74" s="87"/>
      <c r="F74" s="20" t="s">
        <v>4</v>
      </c>
      <c r="G74" s="46">
        <f>SUM(H74:M74)</f>
        <v>0</v>
      </c>
      <c r="H74" s="19">
        <f aca="true" t="shared" si="21" ref="H74:M77">H9+H29+H64</f>
        <v>0</v>
      </c>
      <c r="I74" s="19">
        <f t="shared" si="21"/>
        <v>0</v>
      </c>
      <c r="J74" s="19">
        <f t="shared" si="21"/>
        <v>0</v>
      </c>
      <c r="K74" s="19">
        <f t="shared" si="21"/>
        <v>0</v>
      </c>
      <c r="L74" s="19">
        <f t="shared" si="21"/>
        <v>0</v>
      </c>
      <c r="M74" s="19">
        <f t="shared" si="21"/>
        <v>0</v>
      </c>
    </row>
    <row r="75" spans="2:13" ht="15" customHeight="1">
      <c r="B75" s="87"/>
      <c r="C75" s="87"/>
      <c r="D75" s="87"/>
      <c r="E75" s="87"/>
      <c r="F75" s="20" t="s">
        <v>5</v>
      </c>
      <c r="G75" s="46">
        <f>SUM(H75:M75)</f>
        <v>0</v>
      </c>
      <c r="H75" s="19">
        <f t="shared" si="21"/>
        <v>0</v>
      </c>
      <c r="I75" s="19">
        <f t="shared" si="21"/>
        <v>0</v>
      </c>
      <c r="J75" s="19">
        <f t="shared" si="21"/>
        <v>0</v>
      </c>
      <c r="K75" s="19">
        <f t="shared" si="21"/>
        <v>0</v>
      </c>
      <c r="L75" s="19">
        <f t="shared" si="21"/>
        <v>0</v>
      </c>
      <c r="M75" s="19">
        <f t="shared" si="21"/>
        <v>0</v>
      </c>
    </row>
    <row r="76" spans="2:13" ht="12.75">
      <c r="B76" s="87"/>
      <c r="C76" s="87"/>
      <c r="D76" s="87"/>
      <c r="E76" s="87"/>
      <c r="F76" s="20" t="s">
        <v>6</v>
      </c>
      <c r="G76" s="46">
        <f>SUM(H76:M76)</f>
        <v>604655.10037</v>
      </c>
      <c r="H76" s="45">
        <f t="shared" si="21"/>
        <v>62313.42945</v>
      </c>
      <c r="I76" s="45">
        <f t="shared" si="21"/>
        <v>127049.39481999999</v>
      </c>
      <c r="J76" s="75">
        <f t="shared" si="21"/>
        <v>97274.8041</v>
      </c>
      <c r="K76" s="19">
        <f t="shared" si="21"/>
        <v>113816.39600000001</v>
      </c>
      <c r="L76" s="19">
        <f t="shared" si="21"/>
        <v>102727.91600000001</v>
      </c>
      <c r="M76" s="19">
        <f t="shared" si="21"/>
        <v>101473.16</v>
      </c>
    </row>
    <row r="77" spans="2:13" ht="12.75" customHeight="1">
      <c r="B77" s="87"/>
      <c r="C77" s="87"/>
      <c r="D77" s="87"/>
      <c r="E77" s="87"/>
      <c r="F77" s="20" t="s">
        <v>7</v>
      </c>
      <c r="G77" s="46">
        <f>SUM(H77:M77)</f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19">
        <f t="shared" si="21"/>
        <v>0</v>
      </c>
      <c r="L77" s="19">
        <f t="shared" si="21"/>
        <v>0</v>
      </c>
      <c r="M77" s="19">
        <f t="shared" si="21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3" customFormat="1" ht="15" customHeight="1">
      <c r="B79" s="31" t="s">
        <v>78</v>
      </c>
      <c r="C79" s="32"/>
      <c r="D79" s="43" t="s">
        <v>99</v>
      </c>
      <c r="E79" s="43"/>
      <c r="F79" s="43"/>
      <c r="G79" s="43"/>
      <c r="H79" s="55"/>
      <c r="I79" s="58" t="s">
        <v>98</v>
      </c>
      <c r="J79" s="48"/>
      <c r="K79" s="48"/>
      <c r="L79" s="29"/>
      <c r="M79" s="29"/>
      <c r="N79" s="29"/>
      <c r="O79" s="29"/>
      <c r="P79" s="29"/>
      <c r="Q79" s="29"/>
      <c r="R79" s="29"/>
    </row>
    <row r="80" spans="2:18" s="33" customFormat="1" ht="15.75">
      <c r="B80" s="34"/>
      <c r="C80" s="34"/>
      <c r="D80" s="44" t="s">
        <v>100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  <c r="R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3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H5:M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  <mergeCell ref="C13:C17"/>
    <mergeCell ref="D13:D17"/>
    <mergeCell ref="B68:B72"/>
    <mergeCell ref="C68:C72"/>
    <mergeCell ref="D68:D72"/>
    <mergeCell ref="E68:E72"/>
    <mergeCell ref="B63:B67"/>
    <mergeCell ref="C38:C42"/>
    <mergeCell ref="C28:C32"/>
    <mergeCell ref="B13:B17"/>
    <mergeCell ref="F2:K2"/>
    <mergeCell ref="E18:E22"/>
    <mergeCell ref="G5:G6"/>
    <mergeCell ref="F5:F6"/>
    <mergeCell ref="C3:F3"/>
    <mergeCell ref="D8:D12"/>
    <mergeCell ref="E5:E6"/>
    <mergeCell ref="C8:C12"/>
    <mergeCell ref="C5:C6"/>
    <mergeCell ref="E13:E17"/>
    <mergeCell ref="B5:B6"/>
    <mergeCell ref="B8:B12"/>
    <mergeCell ref="C53:C57"/>
    <mergeCell ref="B48:B52"/>
    <mergeCell ref="C48:C52"/>
    <mergeCell ref="B33:B37"/>
    <mergeCell ref="B28:B32"/>
    <mergeCell ref="B23:B27"/>
    <mergeCell ref="C43:C47"/>
    <mergeCell ref="B18:B22"/>
    <mergeCell ref="D18:D22"/>
    <mergeCell ref="B73:E77"/>
    <mergeCell ref="B53:B57"/>
    <mergeCell ref="D53:D57"/>
    <mergeCell ref="D48:D52"/>
    <mergeCell ref="D43:D47"/>
    <mergeCell ref="B38:B42"/>
    <mergeCell ref="E53:E57"/>
    <mergeCell ref="D33:D37"/>
    <mergeCell ref="E28:E32"/>
    <mergeCell ref="B58:B62"/>
    <mergeCell ref="C58:C62"/>
    <mergeCell ref="D58:D62"/>
    <mergeCell ref="E58:E62"/>
    <mergeCell ref="B43:B47"/>
    <mergeCell ref="C63:C67"/>
    <mergeCell ref="D63:D67"/>
    <mergeCell ref="E63:E67"/>
    <mergeCell ref="E48:E52"/>
    <mergeCell ref="E43:E47"/>
    <mergeCell ref="E38:E42"/>
    <mergeCell ref="D38:D4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2023-09-18T09:41:44Z</cp:lastPrinted>
  <dcterms:created xsi:type="dcterms:W3CDTF">2017-03-26T16:38:27Z</dcterms:created>
  <dcterms:modified xsi:type="dcterms:W3CDTF">2023-09-19T08:08:18Z</dcterms:modified>
  <cp:category/>
  <cp:version/>
  <cp:contentType/>
  <cp:contentStatus/>
</cp:coreProperties>
</file>