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'1'!$A$1:$L$82</definedName>
  </definedNames>
  <calcPr fullCalcOnLoad="1"/>
</workbook>
</file>

<file path=xl/sharedStrings.xml><?xml version="1.0" encoding="utf-8"?>
<sst xmlns="http://schemas.openxmlformats.org/spreadsheetml/2006/main" count="203" uniqueCount="117">
  <si>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</si>
  <si>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</si>
  <si>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</si>
  <si>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</si>
  <si>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</si>
  <si>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</si>
  <si>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</si>
  <si>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</si>
  <si>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</si>
  <si>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</si>
  <si>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</si>
  <si>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</si>
  <si>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</si>
  <si>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</si>
  <si>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</si>
  <si>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</si>
  <si>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</si>
  <si>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</si>
  <si>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</si>
  <si>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</si>
  <si>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</si>
  <si>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</si>
  <si>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</si>
  <si>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</si>
  <si>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</si>
  <si>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</si>
  <si>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</si>
  <si>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</si>
  <si>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</si>
  <si>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</si>
  <si>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</si>
  <si>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</si>
  <si>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</si>
  <si>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</si>
  <si>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</si>
  <si>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</si>
  <si>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</si>
  <si>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</si>
  <si>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</si>
  <si>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</si>
  <si>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</si>
  <si>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</si>
  <si>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</si>
  <si>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</si>
  <si>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</si>
  <si>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</si>
  <si>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</si>
  <si>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</si>
  <si>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</si>
  <si>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</si>
  <si>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</si>
  <si>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</si>
  <si>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</si>
  <si>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</si>
  <si>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</si>
  <si>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</si>
  <si>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</si>
  <si>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</si>
  <si>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</si>
  <si>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</si>
  <si>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</si>
  <si>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</si>
  <si>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</si>
  <si>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</si>
  <si>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</si>
  <si>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</si>
  <si>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</si>
  <si>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</si>
  <si>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</si>
  <si>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</si>
  <si>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</si>
  <si>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</si>
  <si>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</si>
  <si>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</si>
  <si>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</si>
  <si>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</si>
  <si>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</si>
  <si>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</si>
  <si>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</si>
  <si>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</si>
  <si>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</si>
  <si>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</si>
  <si>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</si>
  <si>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</si>
  <si>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</si>
  <si>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</si>
  <si>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</si>
  <si>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</si>
  <si>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</si>
  <si>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</si>
  <si>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</si>
  <si>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</si>
  <si>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</si>
  <si>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</si>
  <si>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</si>
  <si>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</si>
  <si>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</si>
  <si>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</si>
  <si>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</si>
  <si>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</si>
  <si>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</si>
  <si>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</si>
  <si>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</si>
  <si>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</si>
  <si>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</si>
  <si>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</si>
  <si>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</si>
  <si>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</si>
  <si>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</si>
  <si>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2021-2023</t>
  </si>
  <si>
    <t>2021, 2022</t>
  </si>
  <si>
    <t xml:space="preserve">администрации города Евпатории Республики Крым                                                                                       </t>
  </si>
  <si>
    <t>2021-2025</t>
  </si>
  <si>
    <t xml:space="preserve"> 2022-2024</t>
  </si>
  <si>
    <t>2021-2024</t>
  </si>
  <si>
    <t xml:space="preserve">Заместитель начальника управления по делам семьи, молодежи и спорта     </t>
  </si>
  <si>
    <t>А.А. Томчик</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</si>
</sst>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 numFmtId="173"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71" fontId="47"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0" fillId="0" borderId="0" xfId="0" applyNumberFormat="1" applyAlignment="1">
      <alignment/>
    </xf>
    <xf numFmtId="171" fontId="2" fillId="0" borderId="0" xfId="0" applyNumberFormat="1" applyFont="1" applyFill="1" applyAlignment="1">
      <alignment/>
    </xf>
    <xf numFmtId="164" fontId="2" fillId="33" borderId="10" xfId="0" applyNumberFormat="1" applyFont="1" applyFill="1" applyBorder="1" applyAlignment="1">
      <alignment horizontal="center"/>
    </xf>
    <xf numFmtId="171" fontId="9" fillId="33" borderId="10" xfId="0" applyNumberFormat="1" applyFont="1" applyFill="1" applyBorder="1" applyAlignment="1">
      <alignment horizontal="center"/>
    </xf>
    <xf numFmtId="164" fontId="9" fillId="33" borderId="10" xfId="0" applyNumberFormat="1" applyFont="1" applyFill="1" applyBorder="1" applyAlignment="1">
      <alignment horizontal="center"/>
    </xf>
    <xf numFmtId="3" fontId="48" fillId="0" borderId="0" xfId="0" applyNumberFormat="1" applyFont="1" applyAlignment="1">
      <alignment/>
    </xf>
    <xf numFmtId="171" fontId="2" fillId="33" borderId="10" xfId="0" applyNumberFormat="1" applyFont="1" applyFill="1" applyBorder="1" applyAlignment="1">
      <alignment horizontal="center"/>
    </xf>
    <xf numFmtId="171" fontId="47" fillId="33"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67">
      <selection activeCell="G73" sqref="G73:L7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4.140625" style="23" customWidth="1"/>
    <col min="15" max="15" width="16.57421875" style="23" customWidth="1"/>
    <col min="16"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81" t="s">
        <v>1</v>
      </c>
      <c r="G2" s="82"/>
      <c r="H2" s="82"/>
      <c r="I2" s="82"/>
      <c r="J2" s="82"/>
      <c r="K2" s="82"/>
    </row>
    <row r="3" spans="2:11" ht="43.5" customHeight="1">
      <c r="B3" s="25"/>
      <c r="C3" s="83" t="s">
        <v>88</v>
      </c>
      <c r="D3" s="84"/>
      <c r="E3" s="84"/>
      <c r="F3" s="84"/>
      <c r="G3" s="56"/>
      <c r="H3" s="59"/>
      <c r="I3" s="56"/>
      <c r="J3" s="56"/>
      <c r="K3" s="55"/>
    </row>
    <row r="4" spans="2:7" ht="12.75">
      <c r="B4" s="25"/>
      <c r="C4" s="25"/>
      <c r="D4" s="25"/>
      <c r="E4" s="25"/>
      <c r="F4" s="25"/>
      <c r="G4" s="25"/>
    </row>
    <row r="5" spans="2:12" ht="62.25" customHeight="1">
      <c r="B5" s="91" t="s">
        <v>20</v>
      </c>
      <c r="C5" s="91" t="s">
        <v>85</v>
      </c>
      <c r="D5" s="76" t="s">
        <v>2</v>
      </c>
      <c r="E5" s="76" t="s">
        <v>17</v>
      </c>
      <c r="F5" s="76" t="s">
        <v>18</v>
      </c>
      <c r="G5" s="76" t="s">
        <v>19</v>
      </c>
      <c r="H5" s="73" t="s">
        <v>87</v>
      </c>
      <c r="I5" s="74"/>
      <c r="J5" s="74"/>
      <c r="K5" s="74"/>
      <c r="L5" s="75"/>
    </row>
    <row r="6" spans="2:12" ht="14.25" customHeight="1">
      <c r="B6" s="92"/>
      <c r="C6" s="92"/>
      <c r="D6" s="77"/>
      <c r="E6" s="77"/>
      <c r="F6" s="77"/>
      <c r="G6" s="77"/>
      <c r="H6" s="60">
        <v>2021</v>
      </c>
      <c r="I6" s="43">
        <v>2022</v>
      </c>
      <c r="J6" s="44">
        <v>2023</v>
      </c>
      <c r="K6" s="44">
        <v>2024</v>
      </c>
      <c r="L6" s="44">
        <v>2025</v>
      </c>
    </row>
    <row r="7" spans="2:12" ht="12.75">
      <c r="B7" s="26">
        <v>1</v>
      </c>
      <c r="C7" s="26">
        <v>2</v>
      </c>
      <c r="D7" s="26">
        <v>3</v>
      </c>
      <c r="E7" s="26">
        <v>4</v>
      </c>
      <c r="F7" s="26">
        <v>5</v>
      </c>
      <c r="G7" s="26">
        <v>6</v>
      </c>
      <c r="H7" s="63">
        <v>7</v>
      </c>
      <c r="I7" s="26">
        <v>8</v>
      </c>
      <c r="J7" s="26">
        <v>9</v>
      </c>
      <c r="K7" s="26">
        <v>10</v>
      </c>
      <c r="L7" s="44">
        <v>11</v>
      </c>
    </row>
    <row r="8" spans="2:12" ht="16.5" customHeight="1">
      <c r="B8" s="79" t="s">
        <v>3</v>
      </c>
      <c r="C8" s="85" t="s">
        <v>108</v>
      </c>
      <c r="D8" s="79" t="s">
        <v>114</v>
      </c>
      <c r="E8" s="79" t="s">
        <v>96</v>
      </c>
      <c r="F8" s="27" t="s">
        <v>4</v>
      </c>
      <c r="G8" s="48">
        <f aca="true" t="shared" si="0" ref="G8:L8">G9+G10+G11+G12</f>
        <v>9463.406659999999</v>
      </c>
      <c r="H8" s="48">
        <f t="shared" si="0"/>
        <v>1925.82466</v>
      </c>
      <c r="I8" s="48">
        <f t="shared" si="0"/>
        <v>3572.711</v>
      </c>
      <c r="J8" s="28">
        <f t="shared" si="0"/>
        <v>3434.971</v>
      </c>
      <c r="K8" s="28">
        <f t="shared" si="0"/>
        <v>529.9</v>
      </c>
      <c r="L8" s="28">
        <f t="shared" si="0"/>
        <v>0</v>
      </c>
    </row>
    <row r="9" spans="2:12" ht="17.25" customHeight="1">
      <c r="B9" s="79"/>
      <c r="C9" s="85"/>
      <c r="D9" s="79"/>
      <c r="E9" s="79"/>
      <c r="F9" s="29" t="s">
        <v>5</v>
      </c>
      <c r="G9" s="28">
        <f>SUM(H9:L9)</f>
        <v>0</v>
      </c>
      <c r="H9" s="28">
        <f>H14+H19</f>
        <v>0</v>
      </c>
      <c r="I9" s="28">
        <f>I14+I19</f>
        <v>0</v>
      </c>
      <c r="J9" s="28">
        <f>J14+J19</f>
        <v>0</v>
      </c>
      <c r="K9" s="28">
        <f>K14+K19</f>
        <v>0</v>
      </c>
      <c r="L9" s="28">
        <f>L14+L19</f>
        <v>0</v>
      </c>
    </row>
    <row r="10" spans="2:12" ht="16.5" customHeight="1">
      <c r="B10" s="79"/>
      <c r="C10" s="85"/>
      <c r="D10" s="79"/>
      <c r="E10" s="79"/>
      <c r="F10" s="29" t="s">
        <v>6</v>
      </c>
      <c r="G10" s="28">
        <f>SUM(H10:L10)</f>
        <v>0</v>
      </c>
      <c r="H10" s="28">
        <f aca="true" t="shared" si="1" ref="H10:L12">H15+H20</f>
        <v>0</v>
      </c>
      <c r="I10" s="28">
        <f t="shared" si="1"/>
        <v>0</v>
      </c>
      <c r="J10" s="28">
        <f t="shared" si="1"/>
        <v>0</v>
      </c>
      <c r="K10" s="28">
        <f t="shared" si="1"/>
        <v>0</v>
      </c>
      <c r="L10" s="28">
        <f t="shared" si="1"/>
        <v>0</v>
      </c>
    </row>
    <row r="11" spans="2:12" ht="12.75">
      <c r="B11" s="79"/>
      <c r="C11" s="85"/>
      <c r="D11" s="79"/>
      <c r="E11" s="79"/>
      <c r="F11" s="29" t="s">
        <v>7</v>
      </c>
      <c r="G11" s="28">
        <f>SUM(H11:L11)</f>
        <v>9463.406659999999</v>
      </c>
      <c r="H11" s="48">
        <f>H16+H21+H26</f>
        <v>1925.82466</v>
      </c>
      <c r="I11" s="48">
        <f>I16+I21+I26</f>
        <v>3572.711</v>
      </c>
      <c r="J11" s="28">
        <f>J16+J21+J26</f>
        <v>3434.971</v>
      </c>
      <c r="K11" s="28">
        <f>K16+K21+K26</f>
        <v>529.9</v>
      </c>
      <c r="L11" s="28">
        <f>L16+L21+L26</f>
        <v>0</v>
      </c>
    </row>
    <row r="12" spans="2:12" ht="64.5" customHeight="1">
      <c r="B12" s="79"/>
      <c r="C12" s="85"/>
      <c r="D12" s="79"/>
      <c r="E12" s="79"/>
      <c r="F12" s="29" t="s">
        <v>8</v>
      </c>
      <c r="G12" s="28">
        <f>SUM(H12:L12)</f>
        <v>0</v>
      </c>
      <c r="H12" s="28">
        <f t="shared" si="1"/>
        <v>0</v>
      </c>
      <c r="I12" s="28">
        <f t="shared" si="1"/>
        <v>0</v>
      </c>
      <c r="J12" s="28">
        <f t="shared" si="1"/>
        <v>0</v>
      </c>
      <c r="K12" s="28">
        <f t="shared" si="1"/>
        <v>0</v>
      </c>
      <c r="L12" s="28">
        <f t="shared" si="1"/>
        <v>0</v>
      </c>
    </row>
    <row r="13" spans="2:12" ht="15.75" customHeight="1">
      <c r="B13" s="78" t="s">
        <v>9</v>
      </c>
      <c r="C13" s="78" t="s">
        <v>89</v>
      </c>
      <c r="D13" s="78" t="s">
        <v>114</v>
      </c>
      <c r="E13" s="78" t="s">
        <v>97</v>
      </c>
      <c r="F13" s="30" t="s">
        <v>4</v>
      </c>
      <c r="G13" s="19">
        <f aca="true" t="shared" si="2" ref="G13:L13">G14+G15+G16+G17</f>
        <v>7154.564</v>
      </c>
      <c r="H13" s="19">
        <f t="shared" si="2"/>
        <v>1306.464</v>
      </c>
      <c r="I13" s="19">
        <f t="shared" si="2"/>
        <v>2755.1</v>
      </c>
      <c r="J13" s="19">
        <f t="shared" si="2"/>
        <v>2743</v>
      </c>
      <c r="K13" s="19">
        <f t="shared" si="2"/>
        <v>350</v>
      </c>
      <c r="L13" s="19">
        <f t="shared" si="2"/>
        <v>0</v>
      </c>
    </row>
    <row r="14" spans="2:12" ht="12.75">
      <c r="B14" s="78"/>
      <c r="C14" s="78"/>
      <c r="D14" s="78"/>
      <c r="E14" s="78"/>
      <c r="F14" s="20" t="s">
        <v>5</v>
      </c>
      <c r="G14" s="19">
        <f>SUM(I14:L14)</f>
        <v>0</v>
      </c>
      <c r="H14" s="19">
        <v>0</v>
      </c>
      <c r="I14" s="19">
        <v>0</v>
      </c>
      <c r="J14" s="19">
        <v>0</v>
      </c>
      <c r="K14" s="19">
        <v>0</v>
      </c>
      <c r="L14" s="42">
        <v>0</v>
      </c>
    </row>
    <row r="15" spans="2:12" ht="15" customHeight="1">
      <c r="B15" s="78"/>
      <c r="C15" s="78"/>
      <c r="D15" s="78"/>
      <c r="E15" s="78"/>
      <c r="F15" s="20" t="s">
        <v>6</v>
      </c>
      <c r="G15" s="19">
        <f>SUM(I15:L15)</f>
        <v>0</v>
      </c>
      <c r="H15" s="19">
        <v>0</v>
      </c>
      <c r="I15" s="19">
        <v>0</v>
      </c>
      <c r="J15" s="19">
        <v>0</v>
      </c>
      <c r="K15" s="19">
        <v>0</v>
      </c>
      <c r="L15" s="42">
        <v>0</v>
      </c>
    </row>
    <row r="16" spans="2:15" ht="12.75" customHeight="1">
      <c r="B16" s="78"/>
      <c r="C16" s="78"/>
      <c r="D16" s="78"/>
      <c r="E16" s="78"/>
      <c r="F16" s="20" t="s">
        <v>7</v>
      </c>
      <c r="G16" s="19">
        <f>SUM(H16:L16)</f>
        <v>7154.564</v>
      </c>
      <c r="H16" s="49">
        <v>1306.464</v>
      </c>
      <c r="I16" s="42">
        <f>3572.711-817.611</f>
        <v>2755.1</v>
      </c>
      <c r="J16" s="42">
        <f>2934.971-J26+350</f>
        <v>2743</v>
      </c>
      <c r="K16" s="42">
        <f>0+350</f>
        <v>350</v>
      </c>
      <c r="L16" s="42">
        <v>0</v>
      </c>
      <c r="N16" s="31"/>
      <c r="O16" s="31"/>
    </row>
    <row r="17" spans="2:12" ht="149.25" customHeight="1">
      <c r="B17" s="78"/>
      <c r="C17" s="78"/>
      <c r="D17" s="78"/>
      <c r="E17" s="78"/>
      <c r="F17" s="20" t="s">
        <v>8</v>
      </c>
      <c r="G17" s="19">
        <f>SUM(I17:L17)</f>
        <v>0</v>
      </c>
      <c r="H17" s="19">
        <v>0</v>
      </c>
      <c r="I17" s="19">
        <v>0</v>
      </c>
      <c r="J17" s="19">
        <v>0</v>
      </c>
      <c r="K17" s="19">
        <v>0</v>
      </c>
      <c r="L17" s="19">
        <v>0</v>
      </c>
    </row>
    <row r="18" spans="2:16" ht="13.5" customHeight="1">
      <c r="B18" s="78" t="s">
        <v>10</v>
      </c>
      <c r="C18" s="78" t="s">
        <v>90</v>
      </c>
      <c r="D18" s="87" t="s">
        <v>113</v>
      </c>
      <c r="E18" s="78" t="s">
        <v>82</v>
      </c>
      <c r="F18" s="30" t="s">
        <v>4</v>
      </c>
      <c r="G18" s="19">
        <f aca="true" t="shared" si="3" ref="G18:L18">G19+G20+G21+G22</f>
        <v>450</v>
      </c>
      <c r="H18" s="19">
        <f t="shared" si="3"/>
        <v>0</v>
      </c>
      <c r="I18" s="19">
        <f t="shared" si="3"/>
        <v>150</v>
      </c>
      <c r="J18" s="19">
        <f t="shared" si="3"/>
        <v>150</v>
      </c>
      <c r="K18" s="19">
        <f t="shared" si="3"/>
        <v>150</v>
      </c>
      <c r="L18" s="19">
        <f t="shared" si="3"/>
        <v>0</v>
      </c>
      <c r="N18" s="31"/>
      <c r="O18" s="31"/>
      <c r="P18" s="31"/>
    </row>
    <row r="19" spans="2:12" ht="12.75">
      <c r="B19" s="78"/>
      <c r="C19" s="78"/>
      <c r="D19" s="88"/>
      <c r="E19" s="78"/>
      <c r="F19" s="20" t="s">
        <v>5</v>
      </c>
      <c r="G19" s="19">
        <f>SUM(I19:L19)</f>
        <v>0</v>
      </c>
      <c r="H19" s="19">
        <v>0</v>
      </c>
      <c r="I19" s="19">
        <v>0</v>
      </c>
      <c r="J19" s="19">
        <v>0</v>
      </c>
      <c r="K19" s="19">
        <v>0</v>
      </c>
      <c r="L19" s="19">
        <v>0</v>
      </c>
    </row>
    <row r="20" spans="2:12" ht="15" customHeight="1">
      <c r="B20" s="78"/>
      <c r="C20" s="78"/>
      <c r="D20" s="88"/>
      <c r="E20" s="78"/>
      <c r="F20" s="20" t="s">
        <v>6</v>
      </c>
      <c r="G20" s="19">
        <f>SUM(I20:L20)</f>
        <v>0</v>
      </c>
      <c r="H20" s="19">
        <v>0</v>
      </c>
      <c r="I20" s="19">
        <v>0</v>
      </c>
      <c r="J20" s="19">
        <v>0</v>
      </c>
      <c r="K20" s="19">
        <v>0</v>
      </c>
      <c r="L20" s="19">
        <v>0</v>
      </c>
    </row>
    <row r="21" spans="2:12" ht="12.75">
      <c r="B21" s="78"/>
      <c r="C21" s="78"/>
      <c r="D21" s="88"/>
      <c r="E21" s="78"/>
      <c r="F21" s="20" t="s">
        <v>7</v>
      </c>
      <c r="G21" s="19">
        <f>SUM(H21:L21)</f>
        <v>450</v>
      </c>
      <c r="H21" s="19">
        <v>0</v>
      </c>
      <c r="I21" s="19">
        <v>150</v>
      </c>
      <c r="J21" s="67">
        <v>150</v>
      </c>
      <c r="K21" s="67">
        <v>150</v>
      </c>
      <c r="L21" s="42">
        <v>0</v>
      </c>
    </row>
    <row r="22" spans="2:12" ht="50.25" customHeight="1">
      <c r="B22" s="78"/>
      <c r="C22" s="78"/>
      <c r="D22" s="89"/>
      <c r="E22" s="78"/>
      <c r="F22" s="20" t="s">
        <v>8</v>
      </c>
      <c r="G22" s="19">
        <f>SUM(I22:L22)</f>
        <v>0</v>
      </c>
      <c r="H22" s="19">
        <v>0</v>
      </c>
      <c r="I22" s="19">
        <v>0</v>
      </c>
      <c r="J22" s="19">
        <v>0</v>
      </c>
      <c r="K22" s="19">
        <v>0</v>
      </c>
      <c r="L22" s="19">
        <v>0</v>
      </c>
    </row>
    <row r="23" spans="2:12" ht="13.5" customHeight="1">
      <c r="B23" s="78" t="s">
        <v>98</v>
      </c>
      <c r="C23" s="78" t="s">
        <v>99</v>
      </c>
      <c r="D23" s="80" t="s">
        <v>114</v>
      </c>
      <c r="E23" s="78" t="s">
        <v>82</v>
      </c>
      <c r="F23" s="30" t="s">
        <v>4</v>
      </c>
      <c r="G23" s="49">
        <f aca="true" t="shared" si="4" ref="G23:L23">G24+G25+G26+G27</f>
        <v>1858.8426600000003</v>
      </c>
      <c r="H23" s="49">
        <f t="shared" si="4"/>
        <v>619.36066</v>
      </c>
      <c r="I23" s="49">
        <f t="shared" si="4"/>
        <v>667.611</v>
      </c>
      <c r="J23" s="19">
        <f t="shared" si="4"/>
        <v>541.971</v>
      </c>
      <c r="K23" s="19">
        <f t="shared" si="4"/>
        <v>29.9</v>
      </c>
      <c r="L23" s="19">
        <f t="shared" si="4"/>
        <v>0</v>
      </c>
    </row>
    <row r="24" spans="2:12" ht="12.75">
      <c r="B24" s="78"/>
      <c r="C24" s="78"/>
      <c r="D24" s="80"/>
      <c r="E24" s="78"/>
      <c r="F24" s="20" t="s">
        <v>5</v>
      </c>
      <c r="G24" s="19">
        <f>SUM(I24:L24)</f>
        <v>0</v>
      </c>
      <c r="H24" s="19">
        <v>0</v>
      </c>
      <c r="I24" s="19">
        <v>0</v>
      </c>
      <c r="J24" s="19">
        <v>0</v>
      </c>
      <c r="K24" s="19">
        <v>0</v>
      </c>
      <c r="L24" s="19">
        <v>0</v>
      </c>
    </row>
    <row r="25" spans="2:12" ht="15" customHeight="1">
      <c r="B25" s="78"/>
      <c r="C25" s="78"/>
      <c r="D25" s="80"/>
      <c r="E25" s="78"/>
      <c r="F25" s="20" t="s">
        <v>6</v>
      </c>
      <c r="G25" s="19">
        <f>SUM(I25:L25)</f>
        <v>0</v>
      </c>
      <c r="H25" s="19">
        <v>0</v>
      </c>
      <c r="I25" s="19">
        <v>0</v>
      </c>
      <c r="J25" s="19">
        <v>0</v>
      </c>
      <c r="K25" s="19">
        <v>0</v>
      </c>
      <c r="L25" s="19">
        <v>0</v>
      </c>
    </row>
    <row r="26" spans="2:14" ht="12.75">
      <c r="B26" s="78"/>
      <c r="C26" s="78"/>
      <c r="D26" s="80"/>
      <c r="E26" s="78"/>
      <c r="F26" s="20" t="s">
        <v>7</v>
      </c>
      <c r="G26" s="49">
        <f>SUM(H26:L26)</f>
        <v>1858.8426600000003</v>
      </c>
      <c r="H26" s="49">
        <v>619.36066</v>
      </c>
      <c r="I26" s="49">
        <v>667.611</v>
      </c>
      <c r="J26" s="67">
        <v>541.971</v>
      </c>
      <c r="K26" s="67">
        <v>29.9</v>
      </c>
      <c r="L26" s="42">
        <v>0</v>
      </c>
      <c r="N26" s="31"/>
    </row>
    <row r="27" spans="2:12" ht="15" customHeight="1">
      <c r="B27" s="78"/>
      <c r="C27" s="78"/>
      <c r="D27" s="80"/>
      <c r="E27" s="78"/>
      <c r="F27" s="20" t="s">
        <v>8</v>
      </c>
      <c r="G27" s="19">
        <f>SUM(I27:L27)</f>
        <v>0</v>
      </c>
      <c r="H27" s="19">
        <v>0</v>
      </c>
      <c r="I27" s="19">
        <v>0</v>
      </c>
      <c r="J27" s="19">
        <v>0</v>
      </c>
      <c r="K27" s="19">
        <v>0</v>
      </c>
      <c r="L27" s="19">
        <v>0</v>
      </c>
    </row>
    <row r="28" spans="2:12" ht="12.75">
      <c r="B28" s="79" t="s">
        <v>84</v>
      </c>
      <c r="C28" s="79" t="s">
        <v>86</v>
      </c>
      <c r="D28" s="79" t="s">
        <v>112</v>
      </c>
      <c r="E28" s="79" t="s">
        <v>0</v>
      </c>
      <c r="F28" s="27" t="s">
        <v>4</v>
      </c>
      <c r="G28" s="48">
        <f aca="true" t="shared" si="5" ref="G28:L28">G29+G30+G31+G32</f>
        <v>432754.33555</v>
      </c>
      <c r="H28" s="48">
        <f t="shared" si="5"/>
        <v>56205.763340000005</v>
      </c>
      <c r="I28" s="48">
        <f t="shared" si="5"/>
        <v>123425.8139</v>
      </c>
      <c r="J28" s="48">
        <f t="shared" si="5"/>
        <v>91989.49131</v>
      </c>
      <c r="K28" s="28">
        <f t="shared" si="5"/>
        <v>79475.178</v>
      </c>
      <c r="L28" s="28">
        <f t="shared" si="5"/>
        <v>81658.08899999999</v>
      </c>
    </row>
    <row r="29" spans="2:12" ht="12.75">
      <c r="B29" s="79"/>
      <c r="C29" s="79"/>
      <c r="D29" s="79"/>
      <c r="E29" s="79"/>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9"/>
      <c r="C30" s="79"/>
      <c r="D30" s="79"/>
      <c r="E30" s="79"/>
      <c r="F30" s="29" t="s">
        <v>6</v>
      </c>
      <c r="G30" s="48">
        <f>SUM(H30:L30)</f>
        <v>0</v>
      </c>
      <c r="H30" s="28">
        <f t="shared" si="6"/>
        <v>0</v>
      </c>
      <c r="I30" s="28">
        <f t="shared" si="6"/>
        <v>0</v>
      </c>
      <c r="J30" s="28">
        <f t="shared" si="6"/>
        <v>0</v>
      </c>
      <c r="K30" s="28">
        <f t="shared" si="6"/>
        <v>0</v>
      </c>
      <c r="L30" s="28">
        <f t="shared" si="6"/>
        <v>0</v>
      </c>
    </row>
    <row r="31" spans="2:14" ht="12.75">
      <c r="B31" s="79"/>
      <c r="C31" s="79"/>
      <c r="D31" s="79"/>
      <c r="E31" s="79"/>
      <c r="F31" s="29" t="s">
        <v>7</v>
      </c>
      <c r="G31" s="48">
        <f>SUM(H31:L31)</f>
        <v>432754.33555</v>
      </c>
      <c r="H31" s="48">
        <f t="shared" si="6"/>
        <v>56205.763340000005</v>
      </c>
      <c r="I31" s="48">
        <f t="shared" si="6"/>
        <v>123425.8139</v>
      </c>
      <c r="J31" s="48">
        <f t="shared" si="6"/>
        <v>91989.49131</v>
      </c>
      <c r="K31" s="28">
        <f t="shared" si="6"/>
        <v>79475.178</v>
      </c>
      <c r="L31" s="28">
        <f>L36+L41+L46+L51+L56</f>
        <v>81658.08899999999</v>
      </c>
      <c r="M31" s="31"/>
      <c r="N31" s="31"/>
    </row>
    <row r="32" spans="2:12" ht="47.25" customHeight="1">
      <c r="B32" s="79"/>
      <c r="C32" s="79"/>
      <c r="D32" s="79"/>
      <c r="E32" s="79"/>
      <c r="F32" s="29" t="s">
        <v>8</v>
      </c>
      <c r="G32" s="48">
        <f>SUM(H32:L32)</f>
        <v>0</v>
      </c>
      <c r="H32" s="28">
        <f>H37+H42+H47+H52+H57</f>
        <v>0</v>
      </c>
      <c r="I32" s="28">
        <f>I37+I42+I47+I52+I57</f>
        <v>0</v>
      </c>
      <c r="J32" s="28">
        <f>J37+J42+J47+J52+J57</f>
        <v>0</v>
      </c>
      <c r="K32" s="28">
        <f>K37+K42+K47+K52+K57</f>
        <v>0</v>
      </c>
      <c r="L32" s="28">
        <f>L37+L42+L47+L52+L57</f>
        <v>0</v>
      </c>
    </row>
    <row r="33" spans="2:12" ht="13.5" customHeight="1">
      <c r="B33" s="78" t="s">
        <v>11</v>
      </c>
      <c r="C33" s="78" t="s">
        <v>91</v>
      </c>
      <c r="D33" s="78" t="s">
        <v>112</v>
      </c>
      <c r="E33" s="78" t="s">
        <v>80</v>
      </c>
      <c r="F33" s="30" t="s">
        <v>4</v>
      </c>
      <c r="G33" s="49">
        <f aca="true" t="shared" si="7" ref="G33:L33">G34+G35+G36+G37</f>
        <v>157077.00515</v>
      </c>
      <c r="H33" s="49">
        <f t="shared" si="7"/>
        <v>8098.636</v>
      </c>
      <c r="I33" s="49">
        <f t="shared" si="7"/>
        <v>62246.83715000001</v>
      </c>
      <c r="J33" s="49">
        <f t="shared" si="7"/>
        <v>31648.559999999998</v>
      </c>
      <c r="K33" s="19">
        <f t="shared" si="7"/>
        <v>27012.545000000002</v>
      </c>
      <c r="L33" s="19">
        <f t="shared" si="7"/>
        <v>28070.427000000003</v>
      </c>
    </row>
    <row r="34" spans="2:12" ht="12.75">
      <c r="B34" s="78"/>
      <c r="C34" s="78"/>
      <c r="D34" s="78"/>
      <c r="E34" s="78"/>
      <c r="F34" s="20" t="s">
        <v>5</v>
      </c>
      <c r="G34" s="19">
        <f>SUM(I34:L34)</f>
        <v>0</v>
      </c>
      <c r="H34" s="19">
        <v>0</v>
      </c>
      <c r="I34" s="19">
        <v>0</v>
      </c>
      <c r="J34" s="19">
        <v>0</v>
      </c>
      <c r="K34" s="19">
        <v>0</v>
      </c>
      <c r="L34" s="19">
        <v>0</v>
      </c>
    </row>
    <row r="35" spans="2:12" ht="13.5" customHeight="1">
      <c r="B35" s="78"/>
      <c r="C35" s="78"/>
      <c r="D35" s="78"/>
      <c r="E35" s="78"/>
      <c r="F35" s="20" t="s">
        <v>6</v>
      </c>
      <c r="G35" s="19">
        <f>SUM(I35:L35)</f>
        <v>0</v>
      </c>
      <c r="H35" s="19">
        <v>0</v>
      </c>
      <c r="I35" s="19">
        <v>0</v>
      </c>
      <c r="J35" s="19">
        <v>0</v>
      </c>
      <c r="K35" s="19">
        <v>0</v>
      </c>
      <c r="L35" s="19">
        <v>0</v>
      </c>
    </row>
    <row r="36" spans="2:15" ht="15">
      <c r="B36" s="78"/>
      <c r="C36" s="78"/>
      <c r="D36" s="78"/>
      <c r="E36" s="78"/>
      <c r="F36" s="20" t="s">
        <v>7</v>
      </c>
      <c r="G36" s="49">
        <f>SUM(H36:L36)</f>
        <v>157077.00515</v>
      </c>
      <c r="H36" s="19">
        <v>8098.636</v>
      </c>
      <c r="I36" s="71">
        <f>8968.021+2144.11+51210.39104-1113.66589+1037.981</f>
        <v>62246.83715000001</v>
      </c>
      <c r="J36" s="68">
        <f>24499.231+1522.32+882.288+4744.721</f>
        <v>31648.559999999998</v>
      </c>
      <c r="K36" s="69">
        <f>22025.398+4987.147</f>
        <v>27012.545000000002</v>
      </c>
      <c r="L36" s="69">
        <f>22883.846+5186.581</f>
        <v>28070.427000000003</v>
      </c>
      <c r="M36" s="65"/>
      <c r="N36" s="66"/>
      <c r="O36" s="66"/>
    </row>
    <row r="37" spans="2:12" ht="13.5" customHeight="1">
      <c r="B37" s="78"/>
      <c r="C37" s="78"/>
      <c r="D37" s="78"/>
      <c r="E37" s="78"/>
      <c r="F37" s="20" t="s">
        <v>8</v>
      </c>
      <c r="G37" s="19">
        <f>SUM(I37:L37)</f>
        <v>0</v>
      </c>
      <c r="H37" s="19">
        <v>0</v>
      </c>
      <c r="I37" s="19">
        <v>0</v>
      </c>
      <c r="J37" s="19">
        <v>0</v>
      </c>
      <c r="K37" s="19">
        <v>0</v>
      </c>
      <c r="L37" s="19">
        <v>0</v>
      </c>
    </row>
    <row r="38" spans="2:12" ht="12.75">
      <c r="B38" s="78" t="s">
        <v>12</v>
      </c>
      <c r="C38" s="78" t="s">
        <v>92</v>
      </c>
      <c r="D38" s="78" t="s">
        <v>112</v>
      </c>
      <c r="E38" s="78" t="s">
        <v>81</v>
      </c>
      <c r="F38" s="30" t="s">
        <v>4</v>
      </c>
      <c r="G38" s="19">
        <f aca="true" t="shared" si="8" ref="G38:L38">G39+G40+G41+G42</f>
        <v>144760.08785999997</v>
      </c>
      <c r="H38" s="19">
        <f>H39+H40+H41+H42</f>
        <v>20265.012</v>
      </c>
      <c r="I38" s="19">
        <f t="shared" si="8"/>
        <v>34873.87686</v>
      </c>
      <c r="J38" s="19">
        <f t="shared" si="8"/>
        <v>31929.92</v>
      </c>
      <c r="K38" s="19">
        <f t="shared" si="8"/>
        <v>28292.929999999997</v>
      </c>
      <c r="L38" s="19">
        <f t="shared" si="8"/>
        <v>29398.349000000002</v>
      </c>
    </row>
    <row r="39" spans="2:12" ht="12.75">
      <c r="B39" s="78"/>
      <c r="C39" s="78"/>
      <c r="D39" s="78"/>
      <c r="E39" s="78"/>
      <c r="F39" s="20" t="s">
        <v>5</v>
      </c>
      <c r="G39" s="19">
        <f>SUM(I39:L39)</f>
        <v>0</v>
      </c>
      <c r="H39" s="19">
        <v>0</v>
      </c>
      <c r="I39" s="19">
        <v>0</v>
      </c>
      <c r="J39" s="19">
        <v>0</v>
      </c>
      <c r="K39" s="19">
        <v>0</v>
      </c>
      <c r="L39" s="19">
        <v>0</v>
      </c>
    </row>
    <row r="40" spans="2:12" ht="15" customHeight="1">
      <c r="B40" s="78"/>
      <c r="C40" s="78"/>
      <c r="D40" s="78"/>
      <c r="E40" s="78"/>
      <c r="F40" s="20" t="s">
        <v>6</v>
      </c>
      <c r="G40" s="19">
        <f>SUM(I40:L40)</f>
        <v>0</v>
      </c>
      <c r="H40" s="19">
        <v>0</v>
      </c>
      <c r="I40" s="19">
        <v>0</v>
      </c>
      <c r="J40" s="19">
        <v>0</v>
      </c>
      <c r="K40" s="19">
        <v>0</v>
      </c>
      <c r="L40" s="19">
        <v>0</v>
      </c>
    </row>
    <row r="41" spans="2:14" ht="12.75">
      <c r="B41" s="78"/>
      <c r="C41" s="78"/>
      <c r="D41" s="78"/>
      <c r="E41" s="78"/>
      <c r="F41" s="20" t="s">
        <v>7</v>
      </c>
      <c r="G41" s="49">
        <f>SUM(H41:L41)</f>
        <v>144760.08785999997</v>
      </c>
      <c r="H41" s="19">
        <v>20265.012</v>
      </c>
      <c r="I41" s="52">
        <f>20070.744+4618.449+10184.68386</f>
        <v>34873.87686</v>
      </c>
      <c r="J41" s="69">
        <f>30269.607+1660.313</f>
        <v>31929.92</v>
      </c>
      <c r="K41" s="69">
        <f>26547.759+1745.171</f>
        <v>28292.929999999997</v>
      </c>
      <c r="L41" s="69">
        <f>27583.383+1814.966</f>
        <v>29398.349000000002</v>
      </c>
      <c r="N41" s="66"/>
    </row>
    <row r="42" spans="2:12" ht="14.25" customHeight="1">
      <c r="B42" s="78"/>
      <c r="C42" s="78"/>
      <c r="D42" s="78"/>
      <c r="E42" s="78"/>
      <c r="F42" s="20" t="s">
        <v>8</v>
      </c>
      <c r="G42" s="19">
        <f>SUM(I42:L42)</f>
        <v>0</v>
      </c>
      <c r="H42" s="19">
        <v>0</v>
      </c>
      <c r="I42" s="19">
        <v>0</v>
      </c>
      <c r="J42" s="19">
        <v>0</v>
      </c>
      <c r="K42" s="19">
        <v>0</v>
      </c>
      <c r="L42" s="19">
        <v>0</v>
      </c>
    </row>
    <row r="43" spans="2:14" ht="14.25" customHeight="1">
      <c r="B43" s="78" t="s">
        <v>13</v>
      </c>
      <c r="C43" s="78" t="s">
        <v>93</v>
      </c>
      <c r="D43" s="78" t="s">
        <v>112</v>
      </c>
      <c r="E43" s="78" t="s">
        <v>107</v>
      </c>
      <c r="F43" s="30" t="s">
        <v>4</v>
      </c>
      <c r="G43" s="19">
        <f aca="true" t="shared" si="9" ref="G43:L43">G44+G45+G46+G47</f>
        <v>69498.668</v>
      </c>
      <c r="H43" s="19">
        <f t="shared" si="9"/>
        <v>15014.823</v>
      </c>
      <c r="I43" s="19">
        <f t="shared" si="9"/>
        <v>14409.794</v>
      </c>
      <c r="J43" s="19">
        <f t="shared" si="9"/>
        <v>15611.708999999999</v>
      </c>
      <c r="K43" s="19">
        <f t="shared" si="9"/>
        <v>12247.327</v>
      </c>
      <c r="L43" s="19">
        <f t="shared" si="9"/>
        <v>12215.015</v>
      </c>
      <c r="M43" s="31"/>
      <c r="N43" s="31"/>
    </row>
    <row r="44" spans="2:12" ht="12.75">
      <c r="B44" s="78"/>
      <c r="C44" s="78"/>
      <c r="D44" s="78"/>
      <c r="E44" s="78"/>
      <c r="F44" s="20" t="s">
        <v>5</v>
      </c>
      <c r="G44" s="19">
        <f>SUM(I44:L44)</f>
        <v>0</v>
      </c>
      <c r="H44" s="19">
        <v>0</v>
      </c>
      <c r="I44" s="19">
        <v>0</v>
      </c>
      <c r="J44" s="19">
        <v>0</v>
      </c>
      <c r="K44" s="19">
        <v>0</v>
      </c>
      <c r="L44" s="19">
        <v>0</v>
      </c>
    </row>
    <row r="45" spans="2:12" ht="15" customHeight="1">
      <c r="B45" s="78"/>
      <c r="C45" s="78"/>
      <c r="D45" s="78"/>
      <c r="E45" s="78"/>
      <c r="F45" s="20" t="s">
        <v>6</v>
      </c>
      <c r="G45" s="19">
        <f>SUM(I45:L45)</f>
        <v>0</v>
      </c>
      <c r="H45" s="19">
        <v>0</v>
      </c>
      <c r="I45" s="19">
        <v>0</v>
      </c>
      <c r="J45" s="19">
        <v>0</v>
      </c>
      <c r="K45" s="19">
        <v>0</v>
      </c>
      <c r="L45" s="19">
        <v>0</v>
      </c>
    </row>
    <row r="46" spans="2:14" ht="12.75">
      <c r="B46" s="78"/>
      <c r="C46" s="78"/>
      <c r="D46" s="78"/>
      <c r="E46" s="78"/>
      <c r="F46" s="20" t="s">
        <v>7</v>
      </c>
      <c r="G46" s="19">
        <f>SUM(H46:L46)</f>
        <v>69498.668</v>
      </c>
      <c r="H46" s="19">
        <v>15014.823</v>
      </c>
      <c r="I46" s="42">
        <f>12753.644+1656.15</f>
        <v>14409.794</v>
      </c>
      <c r="J46" s="67">
        <f>13831.317+1780.392</f>
        <v>15611.708999999999</v>
      </c>
      <c r="K46" s="67">
        <v>12247.327</v>
      </c>
      <c r="L46" s="67">
        <v>12215.015</v>
      </c>
      <c r="N46" s="31"/>
    </row>
    <row r="47" spans="2:12" ht="14.25" customHeight="1">
      <c r="B47" s="78"/>
      <c r="C47" s="78"/>
      <c r="D47" s="78"/>
      <c r="E47" s="78"/>
      <c r="F47" s="20" t="s">
        <v>8</v>
      </c>
      <c r="G47" s="19">
        <f>SUM(I47:L47)</f>
        <v>0</v>
      </c>
      <c r="H47" s="19">
        <v>0</v>
      </c>
      <c r="I47" s="19">
        <v>0</v>
      </c>
      <c r="J47" s="19">
        <v>0</v>
      </c>
      <c r="K47" s="19">
        <v>0</v>
      </c>
      <c r="L47" s="19">
        <v>0</v>
      </c>
    </row>
    <row r="48" spans="2:12" ht="14.25" customHeight="1">
      <c r="B48" s="78" t="s">
        <v>14</v>
      </c>
      <c r="C48" s="78" t="s">
        <v>94</v>
      </c>
      <c r="D48" s="78" t="s">
        <v>112</v>
      </c>
      <c r="E48" s="78" t="s">
        <v>51</v>
      </c>
      <c r="F48" s="30" t="s">
        <v>4</v>
      </c>
      <c r="G48" s="49">
        <f aca="true" t="shared" si="10" ref="G48:L48">G49+G50+G51+G52</f>
        <v>22944.163</v>
      </c>
      <c r="H48" s="19">
        <f t="shared" si="10"/>
        <v>4454.612</v>
      </c>
      <c r="I48" s="19">
        <f t="shared" si="10"/>
        <v>4684.935</v>
      </c>
      <c r="J48" s="19">
        <f t="shared" si="10"/>
        <v>4511.598</v>
      </c>
      <c r="K48" s="19">
        <f t="shared" si="10"/>
        <v>4688.989</v>
      </c>
      <c r="L48" s="19">
        <f t="shared" si="10"/>
        <v>4604.029</v>
      </c>
    </row>
    <row r="49" spans="2:12" ht="12.75">
      <c r="B49" s="78"/>
      <c r="C49" s="78"/>
      <c r="D49" s="78"/>
      <c r="E49" s="78"/>
      <c r="F49" s="20" t="s">
        <v>5</v>
      </c>
      <c r="G49" s="19">
        <f>SUM(I49:L49)</f>
        <v>0</v>
      </c>
      <c r="H49" s="19">
        <v>0</v>
      </c>
      <c r="I49" s="19">
        <v>0</v>
      </c>
      <c r="J49" s="19">
        <v>0</v>
      </c>
      <c r="K49" s="19">
        <v>0</v>
      </c>
      <c r="L49" s="19">
        <v>0</v>
      </c>
    </row>
    <row r="50" spans="2:12" ht="13.5" customHeight="1">
      <c r="B50" s="78"/>
      <c r="C50" s="78"/>
      <c r="D50" s="78"/>
      <c r="E50" s="78"/>
      <c r="F50" s="20" t="s">
        <v>6</v>
      </c>
      <c r="G50" s="19">
        <f>SUM(I50:L50)</f>
        <v>0</v>
      </c>
      <c r="H50" s="19">
        <v>0</v>
      </c>
      <c r="I50" s="19">
        <v>0</v>
      </c>
      <c r="J50" s="19">
        <v>0</v>
      </c>
      <c r="K50" s="19">
        <v>0</v>
      </c>
      <c r="L50" s="19">
        <v>0</v>
      </c>
    </row>
    <row r="51" spans="2:14" ht="12.75">
      <c r="B51" s="78"/>
      <c r="C51" s="78"/>
      <c r="D51" s="78"/>
      <c r="E51" s="78"/>
      <c r="F51" s="20" t="s">
        <v>7</v>
      </c>
      <c r="G51" s="19">
        <f>SUM(H51:L51)</f>
        <v>22944.163</v>
      </c>
      <c r="H51" s="19">
        <v>4454.612</v>
      </c>
      <c r="I51" s="42">
        <f>4699.46+41.375-55.9</f>
        <v>4684.935</v>
      </c>
      <c r="J51" s="67">
        <v>4511.598</v>
      </c>
      <c r="K51" s="67">
        <v>4688.989</v>
      </c>
      <c r="L51" s="42">
        <v>4604.029</v>
      </c>
      <c r="N51" s="31"/>
    </row>
    <row r="52" spans="2:12" ht="54.75" customHeight="1">
      <c r="B52" s="78"/>
      <c r="C52" s="78"/>
      <c r="D52" s="78"/>
      <c r="E52" s="78"/>
      <c r="F52" s="20" t="s">
        <v>8</v>
      </c>
      <c r="G52" s="19">
        <f>SUM(I52:L52)</f>
        <v>0</v>
      </c>
      <c r="H52" s="19">
        <v>0</v>
      </c>
      <c r="I52" s="19">
        <v>0</v>
      </c>
      <c r="J52" s="19">
        <v>0</v>
      </c>
      <c r="K52" s="19">
        <v>0</v>
      </c>
      <c r="L52" s="19">
        <v>0</v>
      </c>
    </row>
    <row r="53" spans="2:12" ht="14.25" customHeight="1">
      <c r="B53" s="78" t="s">
        <v>15</v>
      </c>
      <c r="C53" s="78" t="s">
        <v>95</v>
      </c>
      <c r="D53" s="86" t="s">
        <v>112</v>
      </c>
      <c r="E53" s="78" t="s">
        <v>82</v>
      </c>
      <c r="F53" s="30" t="s">
        <v>4</v>
      </c>
      <c r="G53" s="49">
        <f aca="true" t="shared" si="11" ref="G53:L53">G54+G55+G56+G57</f>
        <v>38474.41154</v>
      </c>
      <c r="H53" s="49">
        <f t="shared" si="11"/>
        <v>8372.68034</v>
      </c>
      <c r="I53" s="49">
        <f t="shared" si="11"/>
        <v>7210.370889999999</v>
      </c>
      <c r="J53" s="49">
        <f t="shared" si="11"/>
        <v>8287.70431</v>
      </c>
      <c r="K53" s="19">
        <f t="shared" si="11"/>
        <v>7233.387</v>
      </c>
      <c r="L53" s="19">
        <f t="shared" si="11"/>
        <v>7370.269</v>
      </c>
    </row>
    <row r="54" spans="2:12" ht="12.75">
      <c r="B54" s="78"/>
      <c r="C54" s="78"/>
      <c r="D54" s="86"/>
      <c r="E54" s="78"/>
      <c r="F54" s="20" t="s">
        <v>5</v>
      </c>
      <c r="G54" s="19">
        <f>SUM(I54:L54)</f>
        <v>0</v>
      </c>
      <c r="H54" s="19">
        <v>0</v>
      </c>
      <c r="I54" s="19">
        <v>0</v>
      </c>
      <c r="J54" s="19">
        <v>0</v>
      </c>
      <c r="K54" s="19">
        <v>0</v>
      </c>
      <c r="L54" s="19">
        <v>0</v>
      </c>
    </row>
    <row r="55" spans="2:12" ht="13.5" customHeight="1">
      <c r="B55" s="78"/>
      <c r="C55" s="78"/>
      <c r="D55" s="86"/>
      <c r="E55" s="78"/>
      <c r="F55" s="20" t="s">
        <v>6</v>
      </c>
      <c r="G55" s="19">
        <f>SUM(I55:L55)</f>
        <v>0</v>
      </c>
      <c r="H55" s="19">
        <v>0</v>
      </c>
      <c r="I55" s="19">
        <v>0</v>
      </c>
      <c r="J55" s="19">
        <v>0</v>
      </c>
      <c r="K55" s="19">
        <v>0</v>
      </c>
      <c r="L55" s="19">
        <v>0</v>
      </c>
    </row>
    <row r="56" spans="2:14" ht="12.75">
      <c r="B56" s="78"/>
      <c r="C56" s="78"/>
      <c r="D56" s="86"/>
      <c r="E56" s="78"/>
      <c r="F56" s="20" t="s">
        <v>7</v>
      </c>
      <c r="G56" s="19">
        <f>SUM(H56:L56)</f>
        <v>38474.41154</v>
      </c>
      <c r="H56" s="19">
        <v>8372.68034</v>
      </c>
      <c r="I56" s="52">
        <f>5683.874+506.731+1019.76589</f>
        <v>7210.370889999999</v>
      </c>
      <c r="J56" s="72">
        <f>7131.87+1155.83431</f>
        <v>8287.70431</v>
      </c>
      <c r="K56" s="67">
        <v>7233.387</v>
      </c>
      <c r="L56" s="67">
        <v>7370.269</v>
      </c>
      <c r="N56" s="66"/>
    </row>
    <row r="57" spans="2:12" ht="15.75" customHeight="1">
      <c r="B57" s="78"/>
      <c r="C57" s="78"/>
      <c r="D57" s="86"/>
      <c r="E57" s="78"/>
      <c r="F57" s="20" t="s">
        <v>8</v>
      </c>
      <c r="G57" s="19">
        <f>SUM(I57:L57)</f>
        <v>0</v>
      </c>
      <c r="H57" s="19">
        <v>0</v>
      </c>
      <c r="I57" s="19">
        <v>0</v>
      </c>
      <c r="J57" s="19">
        <v>0</v>
      </c>
      <c r="K57" s="19">
        <v>0</v>
      </c>
      <c r="L57" s="19">
        <v>0</v>
      </c>
    </row>
    <row r="58" spans="2:12" ht="12.75">
      <c r="B58" s="79" t="s">
        <v>100</v>
      </c>
      <c r="C58" s="79" t="s">
        <v>102</v>
      </c>
      <c r="D58" s="80" t="s">
        <v>109</v>
      </c>
      <c r="E58" s="79" t="s">
        <v>103</v>
      </c>
      <c r="F58" s="27" t="s">
        <v>4</v>
      </c>
      <c r="G58" s="48">
        <f>G59+G60+G61+G62</f>
        <v>4232.71137</v>
      </c>
      <c r="H58" s="48">
        <f>H59+H60+H61+H62</f>
        <v>4181.84145</v>
      </c>
      <c r="I58" s="48">
        <f>I59+I60+I61+I62</f>
        <v>50.86992</v>
      </c>
      <c r="J58" s="28">
        <f>J59+J60+J61+J62</f>
        <v>0</v>
      </c>
      <c r="K58" s="48">
        <f>K63+K68</f>
        <v>0</v>
      </c>
      <c r="L58" s="48">
        <f>L63+L68</f>
        <v>0</v>
      </c>
    </row>
    <row r="59" spans="2:12" ht="12.75">
      <c r="B59" s="79"/>
      <c r="C59" s="79"/>
      <c r="D59" s="80"/>
      <c r="E59" s="79"/>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9"/>
      <c r="C60" s="79"/>
      <c r="D60" s="80"/>
      <c r="E60" s="79"/>
      <c r="F60" s="29" t="s">
        <v>6</v>
      </c>
      <c r="G60" s="48">
        <f>SUM(H60:L60)</f>
        <v>0</v>
      </c>
      <c r="H60" s="48">
        <f t="shared" si="12"/>
        <v>0</v>
      </c>
      <c r="I60" s="48">
        <f t="shared" si="12"/>
        <v>0</v>
      </c>
      <c r="J60" s="48">
        <f t="shared" si="12"/>
        <v>0</v>
      </c>
      <c r="K60" s="48">
        <f t="shared" si="12"/>
        <v>0</v>
      </c>
      <c r="L60" s="48">
        <f t="shared" si="12"/>
        <v>0</v>
      </c>
    </row>
    <row r="61" spans="2:14" ht="12.75">
      <c r="B61" s="79"/>
      <c r="C61" s="79"/>
      <c r="D61" s="80"/>
      <c r="E61" s="79"/>
      <c r="F61" s="29" t="s">
        <v>7</v>
      </c>
      <c r="G61" s="48">
        <f>SUM(H61:L61)</f>
        <v>4232.71137</v>
      </c>
      <c r="H61" s="48">
        <f aca="true" t="shared" si="13" ref="H61:L62">H66+H71</f>
        <v>4181.84145</v>
      </c>
      <c r="I61" s="48">
        <f t="shared" si="13"/>
        <v>50.86992</v>
      </c>
      <c r="J61" s="48">
        <f t="shared" si="13"/>
        <v>0</v>
      </c>
      <c r="K61" s="48">
        <f t="shared" si="13"/>
        <v>0</v>
      </c>
      <c r="L61" s="48">
        <f t="shared" si="13"/>
        <v>0</v>
      </c>
      <c r="M61" s="31"/>
      <c r="N61" s="31"/>
    </row>
    <row r="62" spans="2:12" ht="47.25" customHeight="1">
      <c r="B62" s="79"/>
      <c r="C62" s="79"/>
      <c r="D62" s="80"/>
      <c r="E62" s="79"/>
      <c r="F62" s="29" t="s">
        <v>8</v>
      </c>
      <c r="G62" s="48">
        <f>SUM(H62:L62)</f>
        <v>0</v>
      </c>
      <c r="H62" s="48">
        <f t="shared" si="13"/>
        <v>0</v>
      </c>
      <c r="I62" s="48">
        <f t="shared" si="13"/>
        <v>0</v>
      </c>
      <c r="J62" s="48">
        <f t="shared" si="13"/>
        <v>0</v>
      </c>
      <c r="K62" s="48">
        <f t="shared" si="13"/>
        <v>0</v>
      </c>
      <c r="L62" s="48">
        <f t="shared" si="13"/>
        <v>0</v>
      </c>
    </row>
    <row r="63" spans="2:12" ht="13.5" customHeight="1">
      <c r="B63" s="78" t="s">
        <v>101</v>
      </c>
      <c r="C63" s="78" t="s">
        <v>106</v>
      </c>
      <c r="D63" s="80" t="s">
        <v>110</v>
      </c>
      <c r="E63" s="78"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8"/>
      <c r="C64" s="78"/>
      <c r="D64" s="80"/>
      <c r="E64" s="78"/>
      <c r="F64" s="20" t="s">
        <v>5</v>
      </c>
      <c r="G64" s="19">
        <f>SUM(I64:L64)</f>
        <v>0</v>
      </c>
      <c r="H64" s="19">
        <v>0</v>
      </c>
      <c r="I64" s="52">
        <v>0</v>
      </c>
      <c r="J64" s="19">
        <v>0</v>
      </c>
      <c r="K64" s="19">
        <v>0</v>
      </c>
      <c r="L64" s="19">
        <v>0</v>
      </c>
    </row>
    <row r="65" spans="2:12" ht="13.5" customHeight="1">
      <c r="B65" s="78"/>
      <c r="C65" s="78"/>
      <c r="D65" s="80"/>
      <c r="E65" s="78"/>
      <c r="F65" s="20" t="s">
        <v>6</v>
      </c>
      <c r="G65" s="19">
        <f>SUM(I65:L65)</f>
        <v>0</v>
      </c>
      <c r="H65" s="19">
        <v>0</v>
      </c>
      <c r="I65" s="52">
        <v>0</v>
      </c>
      <c r="J65" s="19">
        <v>0</v>
      </c>
      <c r="K65" s="19">
        <v>0</v>
      </c>
      <c r="L65" s="19">
        <v>0</v>
      </c>
    </row>
    <row r="66" spans="2:12" ht="12.75">
      <c r="B66" s="78"/>
      <c r="C66" s="78"/>
      <c r="D66" s="80"/>
      <c r="E66" s="78"/>
      <c r="F66" s="20" t="s">
        <v>7</v>
      </c>
      <c r="G66" s="49">
        <f>SUM(H66:L66)</f>
        <v>4232.71137</v>
      </c>
      <c r="H66" s="49">
        <v>4181.84145</v>
      </c>
      <c r="I66" s="58">
        <v>50.86992</v>
      </c>
      <c r="J66" s="42">
        <v>0</v>
      </c>
      <c r="K66" s="42">
        <v>0</v>
      </c>
      <c r="L66" s="42">
        <v>0</v>
      </c>
    </row>
    <row r="67" spans="2:12" ht="89.25" customHeight="1">
      <c r="B67" s="78"/>
      <c r="C67" s="78"/>
      <c r="D67" s="80"/>
      <c r="E67" s="78"/>
      <c r="F67" s="20" t="s">
        <v>8</v>
      </c>
      <c r="G67" s="19">
        <f>SUM(I67:L67)</f>
        <v>0</v>
      </c>
      <c r="H67" s="19">
        <v>0</v>
      </c>
      <c r="I67" s="52">
        <v>0</v>
      </c>
      <c r="J67" s="19">
        <v>0</v>
      </c>
      <c r="K67" s="19">
        <v>0</v>
      </c>
      <c r="L67" s="19">
        <v>0</v>
      </c>
    </row>
    <row r="68" spans="2:12" ht="13.5" customHeight="1">
      <c r="B68" s="78" t="s">
        <v>104</v>
      </c>
      <c r="C68" s="78" t="s">
        <v>105</v>
      </c>
      <c r="D68" s="78">
        <v>2023</v>
      </c>
      <c r="E68" s="78" t="s">
        <v>103</v>
      </c>
      <c r="F68" s="30" t="s">
        <v>4</v>
      </c>
      <c r="G68" s="49">
        <f aca="true" t="shared" si="15" ref="G68:L68">G69+G70+G71+G72</f>
        <v>0</v>
      </c>
      <c r="H68" s="19">
        <f t="shared" si="15"/>
        <v>0</v>
      </c>
      <c r="I68" s="19">
        <f t="shared" si="15"/>
        <v>0</v>
      </c>
      <c r="J68" s="19">
        <f t="shared" si="15"/>
        <v>0</v>
      </c>
      <c r="K68" s="19">
        <f t="shared" si="15"/>
        <v>0</v>
      </c>
      <c r="L68" s="19">
        <f t="shared" si="15"/>
        <v>0</v>
      </c>
    </row>
    <row r="69" spans="2:12" ht="12.75">
      <c r="B69" s="78"/>
      <c r="C69" s="78"/>
      <c r="D69" s="78"/>
      <c r="E69" s="78"/>
      <c r="F69" s="20" t="s">
        <v>5</v>
      </c>
      <c r="G69" s="19">
        <f>SUM(I69:L69)</f>
        <v>0</v>
      </c>
      <c r="H69" s="19">
        <v>0</v>
      </c>
      <c r="I69" s="19">
        <v>0</v>
      </c>
      <c r="J69" s="19">
        <v>0</v>
      </c>
      <c r="K69" s="19">
        <v>0</v>
      </c>
      <c r="L69" s="19">
        <v>0</v>
      </c>
    </row>
    <row r="70" spans="2:12" ht="13.5" customHeight="1">
      <c r="B70" s="78"/>
      <c r="C70" s="78"/>
      <c r="D70" s="78"/>
      <c r="E70" s="78"/>
      <c r="F70" s="20" t="s">
        <v>6</v>
      </c>
      <c r="G70" s="19">
        <f>SUM(I70:L70)</f>
        <v>0</v>
      </c>
      <c r="H70" s="19">
        <v>0</v>
      </c>
      <c r="I70" s="19">
        <v>0</v>
      </c>
      <c r="J70" s="19">
        <v>0</v>
      </c>
      <c r="K70" s="19">
        <v>0</v>
      </c>
      <c r="L70" s="19">
        <v>0</v>
      </c>
    </row>
    <row r="71" spans="2:12" ht="12.75">
      <c r="B71" s="78"/>
      <c r="C71" s="78"/>
      <c r="D71" s="78"/>
      <c r="E71" s="78"/>
      <c r="F71" s="20" t="s">
        <v>7</v>
      </c>
      <c r="G71" s="49">
        <f>SUM(H71:L71)</f>
        <v>0</v>
      </c>
      <c r="H71" s="49">
        <v>0</v>
      </c>
      <c r="I71" s="52">
        <v>0</v>
      </c>
      <c r="J71" s="42">
        <v>0</v>
      </c>
      <c r="K71" s="42">
        <v>0</v>
      </c>
      <c r="L71" s="42">
        <v>0</v>
      </c>
    </row>
    <row r="72" spans="2:12" ht="27.75" customHeight="1">
      <c r="B72" s="78"/>
      <c r="C72" s="78"/>
      <c r="D72" s="78"/>
      <c r="E72" s="78"/>
      <c r="F72" s="20" t="s">
        <v>8</v>
      </c>
      <c r="G72" s="19">
        <f>SUM(I72:L72)</f>
        <v>0</v>
      </c>
      <c r="H72" s="19">
        <v>0</v>
      </c>
      <c r="I72" s="19">
        <v>0</v>
      </c>
      <c r="J72" s="19">
        <v>0</v>
      </c>
      <c r="K72" s="19">
        <v>0</v>
      </c>
      <c r="L72" s="19">
        <v>0</v>
      </c>
    </row>
    <row r="73" spans="2:12" ht="12.75">
      <c r="B73" s="90" t="s">
        <v>16</v>
      </c>
      <c r="C73" s="90"/>
      <c r="D73" s="90"/>
      <c r="E73" s="90"/>
      <c r="F73" s="30" t="s">
        <v>4</v>
      </c>
      <c r="G73" s="49">
        <f aca="true" t="shared" si="16" ref="G73:L73">G74+G75+G76+G77</f>
        <v>446450.4535799999</v>
      </c>
      <c r="H73" s="49">
        <f t="shared" si="16"/>
        <v>62313.42945</v>
      </c>
      <c r="I73" s="49">
        <f t="shared" si="16"/>
        <v>127049.39481999999</v>
      </c>
      <c r="J73" s="49">
        <f t="shared" si="16"/>
        <v>95424.46231</v>
      </c>
      <c r="K73" s="19">
        <f t="shared" si="16"/>
        <v>80005.078</v>
      </c>
      <c r="L73" s="19">
        <f t="shared" si="16"/>
        <v>81658.08899999999</v>
      </c>
    </row>
    <row r="74" spans="2:12" ht="12.75">
      <c r="B74" s="90"/>
      <c r="C74" s="90"/>
      <c r="D74" s="90"/>
      <c r="E74" s="90"/>
      <c r="F74" s="20" t="s">
        <v>5</v>
      </c>
      <c r="G74" s="50">
        <f>SUM(H74:L74)</f>
        <v>0</v>
      </c>
      <c r="H74" s="19">
        <f>H9+H29+H59</f>
        <v>0</v>
      </c>
      <c r="I74" s="19">
        <f>I9+I29+I59</f>
        <v>0</v>
      </c>
      <c r="J74" s="19">
        <f>J9+J29+J59</f>
        <v>0</v>
      </c>
      <c r="K74" s="19">
        <f>K9+K29+K59</f>
        <v>0</v>
      </c>
      <c r="L74" s="19">
        <f>L9+L29+L59</f>
        <v>0</v>
      </c>
    </row>
    <row r="75" spans="2:12" ht="15" customHeight="1">
      <c r="B75" s="90"/>
      <c r="C75" s="90"/>
      <c r="D75" s="90"/>
      <c r="E75" s="90"/>
      <c r="F75" s="20" t="s">
        <v>6</v>
      </c>
      <c r="G75" s="50">
        <f>SUM(H75:L75)</f>
        <v>0</v>
      </c>
      <c r="H75" s="19">
        <f aca="true" t="shared" si="17" ref="H75:K77">H10+H30+H60</f>
        <v>0</v>
      </c>
      <c r="I75" s="19">
        <f t="shared" si="17"/>
        <v>0</v>
      </c>
      <c r="J75" s="19">
        <f t="shared" si="17"/>
        <v>0</v>
      </c>
      <c r="K75" s="19">
        <f t="shared" si="17"/>
        <v>0</v>
      </c>
      <c r="L75" s="19">
        <f>L10+L30+L60</f>
        <v>0</v>
      </c>
    </row>
    <row r="76" spans="2:12" ht="12.75">
      <c r="B76" s="90"/>
      <c r="C76" s="90"/>
      <c r="D76" s="90"/>
      <c r="E76" s="90"/>
      <c r="F76" s="20" t="s">
        <v>7</v>
      </c>
      <c r="G76" s="51">
        <f>SUM(H76:L76)</f>
        <v>446450.4535799999</v>
      </c>
      <c r="H76" s="49">
        <f>H11+H31+H61</f>
        <v>62313.42945</v>
      </c>
      <c r="I76" s="49">
        <f>I11+I31+I61</f>
        <v>127049.39481999999</v>
      </c>
      <c r="J76" s="49">
        <f t="shared" si="17"/>
        <v>95424.46231</v>
      </c>
      <c r="K76" s="19">
        <f t="shared" si="17"/>
        <v>80005.078</v>
      </c>
      <c r="L76" s="19">
        <f>L11+L31+L61</f>
        <v>81658.08899999999</v>
      </c>
    </row>
    <row r="77" spans="2:12" ht="12.75" customHeight="1">
      <c r="B77" s="90"/>
      <c r="C77" s="90"/>
      <c r="D77" s="90"/>
      <c r="E77" s="90"/>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5" customHeight="1">
      <c r="B79" s="34" t="s">
        <v>83</v>
      </c>
      <c r="C79" s="35"/>
      <c r="D79" s="46" t="s">
        <v>115</v>
      </c>
      <c r="E79" s="46"/>
      <c r="F79" s="46"/>
      <c r="G79" s="46"/>
      <c r="H79" s="61"/>
      <c r="I79" s="64" t="s">
        <v>116</v>
      </c>
      <c r="J79" s="53"/>
      <c r="K79" s="53"/>
      <c r="L79" s="32"/>
      <c r="M79" s="32"/>
      <c r="N79" s="32"/>
      <c r="O79" s="32"/>
      <c r="P79" s="32"/>
      <c r="Q79" s="32"/>
      <c r="R79" s="32"/>
    </row>
    <row r="80" spans="2:18" s="36" customFormat="1" ht="15.75">
      <c r="B80" s="37"/>
      <c r="C80" s="37"/>
      <c r="D80" s="47" t="s">
        <v>111</v>
      </c>
      <c r="E80" s="47"/>
      <c r="F80" s="47"/>
      <c r="G80" s="47"/>
      <c r="H80" s="62"/>
      <c r="J80" s="32"/>
      <c r="K80" s="32"/>
      <c r="L80" s="41"/>
      <c r="M80" s="32"/>
      <c r="N80" s="32"/>
      <c r="O80" s="32"/>
      <c r="P80" s="32"/>
      <c r="Q80" s="32"/>
      <c r="R80" s="32"/>
    </row>
    <row r="81" spans="2:10" ht="12.75">
      <c r="B81" s="25"/>
      <c r="C81" s="25"/>
      <c r="D81" s="25"/>
      <c r="E81" s="25"/>
      <c r="F81" s="25"/>
      <c r="G81" s="25"/>
      <c r="J81" s="66"/>
    </row>
    <row r="82" spans="2:11" ht="12.75">
      <c r="B82" s="25"/>
      <c r="C82" s="25"/>
      <c r="D82" s="25"/>
      <c r="E82" s="25"/>
      <c r="F82" s="25"/>
      <c r="G82" s="25"/>
      <c r="I82" s="38"/>
      <c r="J82" s="38"/>
      <c r="K82" s="38"/>
    </row>
    <row r="83" spans="2:11" ht="12.75">
      <c r="B83" s="25"/>
      <c r="C83" s="25"/>
      <c r="D83" s="25"/>
      <c r="E83" s="25"/>
      <c r="F83" s="25"/>
      <c r="G83" s="25"/>
      <c r="I83" s="57"/>
      <c r="J83" s="18"/>
      <c r="K83" s="18"/>
    </row>
    <row r="84" spans="2:11" ht="15.75">
      <c r="B84" s="25"/>
      <c r="C84" s="25"/>
      <c r="D84" s="25"/>
      <c r="E84" s="25"/>
      <c r="F84" s="25"/>
      <c r="G84" s="25"/>
      <c r="I84" s="53"/>
      <c r="J84" s="39"/>
      <c r="K84" s="39"/>
    </row>
    <row r="85" spans="2:9" ht="12.75">
      <c r="B85" s="25"/>
      <c r="C85" s="25"/>
      <c r="D85" s="25"/>
      <c r="E85" s="25"/>
      <c r="F85" s="25"/>
      <c r="G85" s="25"/>
      <c r="I85" s="40"/>
    </row>
    <row r="86" spans="2:12" ht="12.75">
      <c r="B86" s="25"/>
      <c r="C86" s="25"/>
      <c r="D86" s="25"/>
      <c r="E86" s="25"/>
      <c r="F86" s="25"/>
      <c r="G86" s="25"/>
      <c r="I86" s="40"/>
      <c r="J86" s="40"/>
      <c r="K86" s="31"/>
      <c r="L86" s="31"/>
    </row>
    <row r="87" spans="2:11" ht="12.75">
      <c r="B87" s="25"/>
      <c r="C87" s="25"/>
      <c r="D87" s="25"/>
      <c r="E87" s="25"/>
      <c r="F87" s="25"/>
      <c r="G87" s="25"/>
      <c r="I87" s="54"/>
      <c r="J87" s="54"/>
      <c r="K87" s="54"/>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6.5">
      <c r="B91" s="25"/>
      <c r="C91" s="25"/>
      <c r="D91" s="25"/>
      <c r="E91" s="25"/>
      <c r="F91" s="25"/>
      <c r="G91" s="25"/>
      <c r="I91" s="31"/>
      <c r="J91" s="31"/>
      <c r="K91" s="70"/>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4"/>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3"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2023-05-04T10:12:17Z</cp:lastPrinted>
  <dcterms:created xsi:type="dcterms:W3CDTF">2017-03-26T16:38:27Z</dcterms:created>
  <dcterms:modified xsi:type="dcterms:W3CDTF">2023-05-04T10:13:47Z</dcterms:modified>
  <cp:category/>
  <cp:version/>
  <cp:contentType/>
  <cp:contentStatus/>
</cp:coreProperties>
</file>