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>
    <definedName name="_xlnm.Print_Area" localSheetId="0">'1'!$A$1:$L$87</definedName>
  </definedNames>
  <calcPr fullCalcOnLoad="1"/>
</workbook>
</file>

<file path=xl/sharedStrings.xml><?xml version="1.0" encoding="utf-8"?>
<sst xmlns="http://schemas.openxmlformats.org/spreadsheetml/2006/main" count="144" uniqueCount="61">
  <si>
    <t xml:space="preserve">Приложение № 3 
к муниципальной программе   
«Развитие физической культуры и массового спорта в городском округе Евпатория Республики Крым» </t>
  </si>
  <si>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</si>
  <si>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</si>
  <si>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</si>
  <si>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</si>
  <si>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</si>
  <si>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</si>
  <si>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</si>
  <si>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1.1.</t>
  </si>
  <si>
    <t>1.2.</t>
  </si>
  <si>
    <t>2.1.</t>
  </si>
  <si>
    <t>2.2.</t>
  </si>
  <si>
    <t>2.3.</t>
  </si>
  <si>
    <t>2.4.</t>
  </si>
  <si>
    <t>2.5.</t>
  </si>
  <si>
    <t>Всего по программе: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</si>
  <si>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</si>
  <si>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</si>
  <si>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</si>
  <si>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</si>
  <si>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 xml:space="preserve">
</t>
  </si>
  <si>
    <t>2.</t>
  </si>
  <si>
    <t>Мероприятия по реализации  муниципальной программы (подпрограммы)</t>
  </si>
  <si>
    <t>Задача 2                                                     Подготовка спортивного резерва города</t>
  </si>
  <si>
    <t>Объем финансирования по годам (тыс.руб.)</t>
  </si>
  <si>
    <t>Ресурсное обеспечение и прогнозная оценка расходов                                                                                                                                                                                                                              на реализацию муниципальной программы по источникам финансирования</t>
  </si>
  <si>
    <t>Организация и проведение спортивно-массовых и физкультурно-оздоровительных мероприятий согласно Единого календарного плана   и обеспечение участия ведущих спортсменов и сборных команд городского округа  в республиканских и всероссийских соревнованиях  (приобретение сувенирной продукции, не для продажи: грамоты, дипломы, медали, шильды, кубки, сувениры, афиши, буклеты, флаера, баннеры, шары воздушные, цветы, мячи, комплекты спортивной формы, флагов, флагштоков и т.д.)</t>
  </si>
  <si>
    <t>Мероприятия по стимулированию, поощрению граждан, организующих на постоянной основе спортивно-массовую работу по месту жительства, в т.ч. присуждение премий за организацию спортивно-массовой работы по месту жительства граждан</t>
  </si>
  <si>
    <t>Содержание и финансовое обеспечение деятельности МБОУ ДОД «ДЮСШ по футболу города Евпатории Республики Крым»</t>
  </si>
  <si>
    <t>Содержание и финансовое обеспечение деятельности МБУ "Центр массового спорта города Евпатории Республики Крым"</t>
  </si>
  <si>
    <t>1.3.</t>
  </si>
  <si>
    <t>Проведение мероприятий по внедрению ВФСК "ГТО"</t>
  </si>
  <si>
    <t>3.</t>
  </si>
  <si>
    <t>3.1.</t>
  </si>
  <si>
    <t>Задача 3                                                     Модернизация и укрепление материально-технической базы спортивной отрасли, повышение оснащённости спортивных сооружений инвентарем и оборудованием</t>
  </si>
  <si>
    <t>Реконструкция объектов Муниципального бюджетного учреждения "Дворец спорта" города Евпатории Республики Крым по адресу: Республика Крым, г. Евпатория, проспект Победы, 11, в том числе обследование железобетонных конструкций по законченному строительством объекту; проведение текущей инвентаризации объекта</t>
  </si>
  <si>
    <t>Задача 1                                                     Вовлечение  жителей города в систематические занятия физической культурой и спортом, приобщение к здоровому образу жизни, внедрение в практику ВФСК «Готов к труду и обороне»</t>
  </si>
  <si>
    <t>2021, 2022</t>
  </si>
  <si>
    <t>Финансовое обеспечение деятельности и эксплуатация спортивного объекта МБУ «Дворец спорта» города Евпатории Республики Крым имени летчика-космонавта Ю. Гагарина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</si>
  <si>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</si>
  <si>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>Департамент культуры, спорта, молодежной политики и межнациональных отношений администрации города Евпатории Республики Крым, 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</si>
  <si>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</si>
  <si>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"Центр массового спорта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</si>
  <si>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</t>
  </si>
  <si>
    <t>2021-2026</t>
  </si>
  <si>
    <t>Департамент культуры, спорта, молодежной политики и межнациональных отношений администрации города Евпатории Республики Крым, МБУ ДО «Спортивная школа города Евпатории Республики Крым»</t>
  </si>
  <si>
    <t>Департамент культуры, спорта, молодежной политики и межнациональных отношений администрации города Евпатории Республики Крым, МБОУ ДОД «Детско-юношеская спортивная школа по футболу города Евпатории Республики Крым »</t>
  </si>
  <si>
    <t>Департамент культуры, спорта, молодежной политики и межнациональных отношений администрации города Евпатории Республики Крым</t>
  </si>
  <si>
    <t>Департамент культуры, спорта, молодежной политики и межнациональных отношений администрации города Евпатории Республики Крым, отдел городского строительства администрации города Евпатории Республики Крым, МКУ "УКС"</t>
  </si>
  <si>
    <t>2.6.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</si>
  <si>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с 01.09.2023</t>
  </si>
  <si>
    <t>Департамент культуры, спорта, молодежной политики и межнациональных отношений администрации города Евпатории Республики Крым,МКУ «Центр обслуживания организаций культуры»</t>
  </si>
  <si>
    <t>2023-2026</t>
  </si>
  <si>
    <t xml:space="preserve"> 2022-2026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</si>
  <si>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Гагарина, МБУ ДО «Спортивная школа города Евпатории Республики Крым», МБОУ ДОД «Детско-юношеская спортивная школа по футболу города Евпатории Республики Крым», МБУ "Центр массового спорта города Евпатории Республики Крым", МКУ «Центр обслуживания организаций культуры»</t>
  </si>
  <si>
    <t>Финансовое и материально-техническое обеспечение деятельности департамента культуры, спорта, молодежной политики и межнациональных отношений администрации города Евпатории Республики Крым (до 31.08.2023 - управления по делам семьи, молодежи и спорта администрации города Евпатории Республики Крым)</t>
  </si>
  <si>
    <t xml:space="preserve">Содержание и финансовое обеспечение деятельности  МБУ ДО «СШ города Евпатории Республики Крым» </t>
  </si>
  <si>
    <t xml:space="preserve">Начальник департамента культуры, спорта, молодежной политики   </t>
  </si>
  <si>
    <t>Е.А. Иванова</t>
  </si>
  <si>
    <t>3.2.</t>
  </si>
  <si>
    <t>Текущий ремонт спортивных площадок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</si>
</sst>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0.00000"/>
    <numFmt numFmtId="174" formatCode="#,##0.00000"/>
    <numFmt numFmtId="175" formatCode="#,##0.00000_ ;[Red]\-#,##0.000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66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6" fontId="4" fillId="0" borderId="0" xfId="0" applyNumberFormat="1" applyFont="1" applyFill="1" applyAlignment="1">
      <alignment/>
    </xf>
    <xf numFmtId="166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/>
    </xf>
    <xf numFmtId="173" fontId="4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73" fontId="2" fillId="0" borderId="0" xfId="0" applyNumberFormat="1" applyFont="1" applyFill="1" applyAlignment="1">
      <alignment/>
    </xf>
    <xf numFmtId="166" fontId="2" fillId="32" borderId="10" xfId="0" applyNumberFormat="1" applyFont="1" applyFill="1" applyBorder="1" applyAlignment="1">
      <alignment horizontal="center"/>
    </xf>
    <xf numFmtId="3" fontId="46" fillId="0" borderId="0" xfId="0" applyNumberFormat="1" applyFont="1" applyAlignment="1">
      <alignment/>
    </xf>
    <xf numFmtId="173" fontId="2" fillId="32" borderId="1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justify" vertical="top" wrapText="1"/>
    </xf>
    <xf numFmtId="173" fontId="2" fillId="8" borderId="10" xfId="0" applyNumberFormat="1" applyFont="1" applyFill="1" applyBorder="1" applyAlignment="1">
      <alignment horizontal="center" vertical="center" wrapText="1"/>
    </xf>
    <xf numFmtId="166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7" fillId="0" borderId="10" xfId="0" applyNumberFormat="1" applyFont="1" applyFill="1" applyBorder="1" applyAlignment="1">
      <alignment horizontal="center"/>
    </xf>
    <xf numFmtId="166" fontId="47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8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8"/>
  <sheetViews>
    <sheetView tabSelected="1" view="pageBreakPreview" zoomScale="90" zoomScaleNormal="90" zoomScaleSheetLayoutView="90" zoomScalePageLayoutView="0" workbookViewId="0" topLeftCell="A61">
      <selection activeCell="B78" sqref="B78:E82"/>
    </sheetView>
  </sheetViews>
  <sheetFormatPr defaultColWidth="9.140625" defaultRowHeight="15"/>
  <cols>
    <col min="1" max="1" width="9.140625" style="5" customWidth="1"/>
    <col min="2" max="2" width="4.8515625" style="13" bestFit="1" customWidth="1"/>
    <col min="3" max="3" width="31.28125" style="13" customWidth="1"/>
    <col min="4" max="4" width="7.140625" style="13" customWidth="1"/>
    <col min="5" max="5" width="50.421875" style="13" customWidth="1"/>
    <col min="6" max="6" width="23.421875" style="13" customWidth="1"/>
    <col min="7" max="7" width="13.57421875" style="13" customWidth="1"/>
    <col min="8" max="8" width="13.57421875" style="8" customWidth="1"/>
    <col min="9" max="9" width="14.28125" style="5" bestFit="1" customWidth="1"/>
    <col min="10" max="10" width="15.421875" style="6" customWidth="1"/>
    <col min="11" max="11" width="15.28125" style="6" customWidth="1"/>
    <col min="12" max="12" width="11.421875" style="6" customWidth="1"/>
    <col min="13" max="13" width="14.140625" style="6" customWidth="1"/>
    <col min="14" max="14" width="16.57421875" style="6" customWidth="1"/>
    <col min="15" max="17" width="9.140625" style="6" customWidth="1"/>
    <col min="18" max="16384" width="9.140625" style="5" customWidth="1"/>
  </cols>
  <sheetData>
    <row r="1" spans="2:8" ht="12.75" customHeight="1">
      <c r="B1" s="4"/>
      <c r="C1" s="7"/>
      <c r="D1" s="7"/>
      <c r="E1" s="7"/>
      <c r="F1" s="7"/>
      <c r="G1" s="7"/>
      <c r="H1" s="7"/>
    </row>
    <row r="2" spans="2:11" ht="40.5" customHeight="1">
      <c r="B2" s="8"/>
      <c r="C2" s="25"/>
      <c r="D2" s="25"/>
      <c r="E2" s="25"/>
      <c r="F2" s="79" t="s">
        <v>0</v>
      </c>
      <c r="G2" s="80"/>
      <c r="H2" s="80"/>
      <c r="I2" s="80"/>
      <c r="J2" s="80"/>
      <c r="K2" s="80"/>
    </row>
    <row r="3" spans="2:11" ht="43.5" customHeight="1">
      <c r="B3" s="8"/>
      <c r="C3" s="81" t="s">
        <v>25</v>
      </c>
      <c r="D3" s="82"/>
      <c r="E3" s="82"/>
      <c r="F3" s="82"/>
      <c r="G3" s="34"/>
      <c r="H3" s="36"/>
      <c r="I3" s="34"/>
      <c r="J3" s="34"/>
      <c r="K3" s="33"/>
    </row>
    <row r="4" spans="2:7" ht="12.75">
      <c r="B4" s="8"/>
      <c r="C4" s="8"/>
      <c r="D4" s="8"/>
      <c r="E4" s="8"/>
      <c r="F4" s="8"/>
      <c r="G4" s="8"/>
    </row>
    <row r="5" spans="2:12" ht="62.25" customHeight="1">
      <c r="B5" s="76" t="s">
        <v>19</v>
      </c>
      <c r="C5" s="76" t="s">
        <v>22</v>
      </c>
      <c r="D5" s="73" t="s">
        <v>1</v>
      </c>
      <c r="E5" s="73" t="s">
        <v>16</v>
      </c>
      <c r="F5" s="73" t="s">
        <v>17</v>
      </c>
      <c r="G5" s="73" t="s">
        <v>18</v>
      </c>
      <c r="H5" s="73" t="s">
        <v>24</v>
      </c>
      <c r="I5" s="74"/>
      <c r="J5" s="74"/>
      <c r="K5" s="74"/>
      <c r="L5" s="74"/>
    </row>
    <row r="6" spans="2:12" ht="14.25" customHeight="1">
      <c r="B6" s="77"/>
      <c r="C6" s="77"/>
      <c r="D6" s="75"/>
      <c r="E6" s="75"/>
      <c r="F6" s="75"/>
      <c r="G6" s="75"/>
      <c r="H6" s="37">
        <v>2021</v>
      </c>
      <c r="I6" s="23">
        <v>2022</v>
      </c>
      <c r="J6" s="24">
        <v>2023</v>
      </c>
      <c r="K6" s="24">
        <v>2024</v>
      </c>
      <c r="L6" s="24">
        <v>2025</v>
      </c>
    </row>
    <row r="7" spans="2:12" ht="12.75"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40">
        <v>7</v>
      </c>
      <c r="I7" s="9">
        <v>8</v>
      </c>
      <c r="J7" s="9">
        <v>9</v>
      </c>
      <c r="K7" s="9">
        <v>10</v>
      </c>
      <c r="L7" s="24">
        <v>11</v>
      </c>
    </row>
    <row r="8" spans="2:12" ht="16.5" customHeight="1">
      <c r="B8" s="72" t="s">
        <v>2</v>
      </c>
      <c r="C8" s="83" t="s">
        <v>36</v>
      </c>
      <c r="D8" s="72" t="s">
        <v>44</v>
      </c>
      <c r="E8" s="72" t="s">
        <v>40</v>
      </c>
      <c r="F8" s="46" t="s">
        <v>3</v>
      </c>
      <c r="G8" s="47">
        <f aca="true" t="shared" si="0" ref="G8:L8">G9+G10+G11+G12</f>
        <v>13081.700659999999</v>
      </c>
      <c r="H8" s="47">
        <f t="shared" si="0"/>
        <v>1925.82466</v>
      </c>
      <c r="I8" s="47">
        <f t="shared" si="0"/>
        <v>3572.711</v>
      </c>
      <c r="J8" s="48">
        <f t="shared" si="0"/>
        <v>3434.971</v>
      </c>
      <c r="K8" s="48">
        <f t="shared" si="0"/>
        <v>3570.194</v>
      </c>
      <c r="L8" s="48">
        <f t="shared" si="0"/>
        <v>578</v>
      </c>
    </row>
    <row r="9" spans="2:12" ht="17.25" customHeight="1">
      <c r="B9" s="72"/>
      <c r="C9" s="83"/>
      <c r="D9" s="72"/>
      <c r="E9" s="72"/>
      <c r="F9" s="49" t="s">
        <v>4</v>
      </c>
      <c r="G9" s="48">
        <f>SUM(H9:L9)</f>
        <v>0</v>
      </c>
      <c r="H9" s="48">
        <f>H14+H19</f>
        <v>0</v>
      </c>
      <c r="I9" s="48">
        <f>I14+I19</f>
        <v>0</v>
      </c>
      <c r="J9" s="48">
        <f>J14+J19</f>
        <v>0</v>
      </c>
      <c r="K9" s="48">
        <f>K14+K19</f>
        <v>0</v>
      </c>
      <c r="L9" s="48">
        <f>L14+L19</f>
        <v>0</v>
      </c>
    </row>
    <row r="10" spans="2:12" ht="16.5" customHeight="1">
      <c r="B10" s="72"/>
      <c r="C10" s="83"/>
      <c r="D10" s="72"/>
      <c r="E10" s="72"/>
      <c r="F10" s="49" t="s">
        <v>5</v>
      </c>
      <c r="G10" s="48">
        <f>SUM(H10:L10)</f>
        <v>0</v>
      </c>
      <c r="H10" s="48">
        <f aca="true" t="shared" si="1" ref="H10:L12">H15+H20</f>
        <v>0</v>
      </c>
      <c r="I10" s="48">
        <f t="shared" si="1"/>
        <v>0</v>
      </c>
      <c r="J10" s="48">
        <f t="shared" si="1"/>
        <v>0</v>
      </c>
      <c r="K10" s="48">
        <f t="shared" si="1"/>
        <v>0</v>
      </c>
      <c r="L10" s="48">
        <f t="shared" si="1"/>
        <v>0</v>
      </c>
    </row>
    <row r="11" spans="2:12" ht="12.75">
      <c r="B11" s="72"/>
      <c r="C11" s="83"/>
      <c r="D11" s="72"/>
      <c r="E11" s="72"/>
      <c r="F11" s="49" t="s">
        <v>6</v>
      </c>
      <c r="G11" s="48">
        <f>SUM(H11:L11)</f>
        <v>13081.700659999999</v>
      </c>
      <c r="H11" s="47">
        <f>H16+H21+H26</f>
        <v>1925.82466</v>
      </c>
      <c r="I11" s="47">
        <f>I16+I21+I26</f>
        <v>3572.711</v>
      </c>
      <c r="J11" s="48">
        <f>J16+J21+J26</f>
        <v>3434.971</v>
      </c>
      <c r="K11" s="48">
        <f>K16+K21+K26</f>
        <v>3570.194</v>
      </c>
      <c r="L11" s="48">
        <f>L16+L21+L26</f>
        <v>578</v>
      </c>
    </row>
    <row r="12" spans="2:12" ht="64.5" customHeight="1">
      <c r="B12" s="72"/>
      <c r="C12" s="83"/>
      <c r="D12" s="72"/>
      <c r="E12" s="72"/>
      <c r="F12" s="49" t="s">
        <v>7</v>
      </c>
      <c r="G12" s="48">
        <f>SUM(H12:L12)</f>
        <v>0</v>
      </c>
      <c r="H12" s="48">
        <f t="shared" si="1"/>
        <v>0</v>
      </c>
      <c r="I12" s="48">
        <f t="shared" si="1"/>
        <v>0</v>
      </c>
      <c r="J12" s="48">
        <f t="shared" si="1"/>
        <v>0</v>
      </c>
      <c r="K12" s="48">
        <f t="shared" si="1"/>
        <v>0</v>
      </c>
      <c r="L12" s="48">
        <f t="shared" si="1"/>
        <v>0</v>
      </c>
    </row>
    <row r="13" spans="2:12" ht="15.75" customHeight="1">
      <c r="B13" s="71" t="s">
        <v>8</v>
      </c>
      <c r="C13" s="71" t="s">
        <v>26</v>
      </c>
      <c r="D13" s="71" t="s">
        <v>44</v>
      </c>
      <c r="E13" s="71" t="s">
        <v>41</v>
      </c>
      <c r="F13" s="10" t="s">
        <v>3</v>
      </c>
      <c r="G13" s="2">
        <f aca="true" t="shared" si="2" ref="G13:L13">G14+G15+G16+G17</f>
        <v>10012.564</v>
      </c>
      <c r="H13" s="2">
        <f t="shared" si="2"/>
        <v>1306.464</v>
      </c>
      <c r="I13" s="2">
        <f t="shared" si="2"/>
        <v>2755.1</v>
      </c>
      <c r="J13" s="2">
        <f t="shared" si="2"/>
        <v>2743</v>
      </c>
      <c r="K13" s="2">
        <f t="shared" si="2"/>
        <v>2798</v>
      </c>
      <c r="L13" s="2">
        <f t="shared" si="2"/>
        <v>410</v>
      </c>
    </row>
    <row r="14" spans="2:12" ht="12.75">
      <c r="B14" s="71"/>
      <c r="C14" s="71"/>
      <c r="D14" s="71"/>
      <c r="E14" s="71"/>
      <c r="F14" s="3" t="s">
        <v>4</v>
      </c>
      <c r="G14" s="2">
        <f>SUM(H14:L14)</f>
        <v>0</v>
      </c>
      <c r="H14" s="2">
        <v>0</v>
      </c>
      <c r="I14" s="2">
        <v>0</v>
      </c>
      <c r="J14" s="2">
        <v>0</v>
      </c>
      <c r="K14" s="2">
        <v>0</v>
      </c>
      <c r="L14" s="22">
        <v>0</v>
      </c>
    </row>
    <row r="15" spans="2:12" ht="15" customHeight="1">
      <c r="B15" s="71"/>
      <c r="C15" s="71"/>
      <c r="D15" s="71"/>
      <c r="E15" s="71"/>
      <c r="F15" s="3" t="s">
        <v>5</v>
      </c>
      <c r="G15" s="2">
        <f>SUM(H15:L15)</f>
        <v>0</v>
      </c>
      <c r="H15" s="2">
        <v>0</v>
      </c>
      <c r="I15" s="2">
        <v>0</v>
      </c>
      <c r="J15" s="2">
        <v>0</v>
      </c>
      <c r="K15" s="2">
        <v>0</v>
      </c>
      <c r="L15" s="22">
        <v>0</v>
      </c>
    </row>
    <row r="16" spans="2:14" ht="12.75" customHeight="1">
      <c r="B16" s="71"/>
      <c r="C16" s="71"/>
      <c r="D16" s="71"/>
      <c r="E16" s="71"/>
      <c r="F16" s="3" t="s">
        <v>6</v>
      </c>
      <c r="G16" s="2">
        <f>SUM(H16:L16)</f>
        <v>10012.564</v>
      </c>
      <c r="H16" s="28">
        <v>1306.464</v>
      </c>
      <c r="I16" s="22">
        <f>3572.711-817.611</f>
        <v>2755.1</v>
      </c>
      <c r="J16" s="22">
        <f>2934.971-J26+350</f>
        <v>2743</v>
      </c>
      <c r="K16" s="22">
        <v>2798</v>
      </c>
      <c r="L16" s="22">
        <v>410</v>
      </c>
      <c r="M16" s="11"/>
      <c r="N16" s="11"/>
    </row>
    <row r="17" spans="2:12" ht="149.25" customHeight="1">
      <c r="B17" s="71"/>
      <c r="C17" s="71"/>
      <c r="D17" s="71"/>
      <c r="E17" s="71"/>
      <c r="F17" s="3" t="s">
        <v>7</v>
      </c>
      <c r="G17" s="2">
        <f>SUM(H17:L17)</f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</row>
    <row r="18" spans="2:15" ht="13.5" customHeight="1">
      <c r="B18" s="71" t="s">
        <v>9</v>
      </c>
      <c r="C18" s="71" t="s">
        <v>27</v>
      </c>
      <c r="D18" s="56" t="s">
        <v>53</v>
      </c>
      <c r="E18" s="71" t="s">
        <v>42</v>
      </c>
      <c r="F18" s="10" t="s">
        <v>3</v>
      </c>
      <c r="G18" s="2">
        <f aca="true" t="shared" si="3" ref="G18:L18">G19+G20+G21+G22</f>
        <v>600</v>
      </c>
      <c r="H18" s="2">
        <f t="shared" si="3"/>
        <v>0</v>
      </c>
      <c r="I18" s="2">
        <f t="shared" si="3"/>
        <v>150</v>
      </c>
      <c r="J18" s="2">
        <f t="shared" si="3"/>
        <v>150</v>
      </c>
      <c r="K18" s="2">
        <f t="shared" si="3"/>
        <v>150</v>
      </c>
      <c r="L18" s="2">
        <f t="shared" si="3"/>
        <v>150</v>
      </c>
      <c r="M18" s="11"/>
      <c r="N18" s="11"/>
      <c r="O18" s="11"/>
    </row>
    <row r="19" spans="2:12" ht="12.75">
      <c r="B19" s="71"/>
      <c r="C19" s="71"/>
      <c r="D19" s="57"/>
      <c r="E19" s="71"/>
      <c r="F19" s="3" t="s">
        <v>4</v>
      </c>
      <c r="G19" s="2">
        <f>SUM(H19:L19)</f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</row>
    <row r="20" spans="2:12" ht="15" customHeight="1">
      <c r="B20" s="71"/>
      <c r="C20" s="71"/>
      <c r="D20" s="57"/>
      <c r="E20" s="71"/>
      <c r="F20" s="3" t="s">
        <v>5</v>
      </c>
      <c r="G20" s="2">
        <f>SUM(H20:L20)</f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</row>
    <row r="21" spans="2:12" ht="12.75">
      <c r="B21" s="71"/>
      <c r="C21" s="71"/>
      <c r="D21" s="57"/>
      <c r="E21" s="71"/>
      <c r="F21" s="3" t="s">
        <v>6</v>
      </c>
      <c r="G21" s="2">
        <f>SUM(H21:L21)</f>
        <v>600</v>
      </c>
      <c r="H21" s="2">
        <v>0</v>
      </c>
      <c r="I21" s="2">
        <v>150</v>
      </c>
      <c r="J21" s="22">
        <v>150</v>
      </c>
      <c r="K21" s="22">
        <v>150</v>
      </c>
      <c r="L21" s="22">
        <v>150</v>
      </c>
    </row>
    <row r="22" spans="2:12" ht="50.25" customHeight="1">
      <c r="B22" s="71"/>
      <c r="C22" s="71"/>
      <c r="D22" s="58"/>
      <c r="E22" s="71"/>
      <c r="F22" s="3" t="s">
        <v>7</v>
      </c>
      <c r="G22" s="2">
        <f>SUM(H22:L22)</f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</row>
    <row r="23" spans="2:12" ht="13.5" customHeight="1">
      <c r="B23" s="71" t="s">
        <v>30</v>
      </c>
      <c r="C23" s="71" t="s">
        <v>31</v>
      </c>
      <c r="D23" s="78" t="s">
        <v>44</v>
      </c>
      <c r="E23" s="71" t="s">
        <v>42</v>
      </c>
      <c r="F23" s="10" t="s">
        <v>3</v>
      </c>
      <c r="G23" s="28">
        <f aca="true" t="shared" si="4" ref="G23:L23">G24+G25+G26+G27</f>
        <v>2469.13666</v>
      </c>
      <c r="H23" s="28">
        <f t="shared" si="4"/>
        <v>619.36066</v>
      </c>
      <c r="I23" s="28">
        <f t="shared" si="4"/>
        <v>667.611</v>
      </c>
      <c r="J23" s="2">
        <f t="shared" si="4"/>
        <v>541.971</v>
      </c>
      <c r="K23" s="2">
        <f t="shared" si="4"/>
        <v>622.194</v>
      </c>
      <c r="L23" s="2">
        <f t="shared" si="4"/>
        <v>18</v>
      </c>
    </row>
    <row r="24" spans="2:12" ht="12.75">
      <c r="B24" s="71"/>
      <c r="C24" s="71"/>
      <c r="D24" s="78"/>
      <c r="E24" s="71"/>
      <c r="F24" s="3" t="s">
        <v>4</v>
      </c>
      <c r="G24" s="2">
        <f>SUM(H24:L24)</f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2:12" ht="15" customHeight="1">
      <c r="B25" s="71"/>
      <c r="C25" s="71"/>
      <c r="D25" s="78"/>
      <c r="E25" s="71"/>
      <c r="F25" s="3" t="s">
        <v>5</v>
      </c>
      <c r="G25" s="2">
        <f>SUM(H25:L25)</f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</row>
    <row r="26" spans="2:13" ht="12.75">
      <c r="B26" s="71"/>
      <c r="C26" s="71"/>
      <c r="D26" s="78"/>
      <c r="E26" s="71"/>
      <c r="F26" s="3" t="s">
        <v>6</v>
      </c>
      <c r="G26" s="2">
        <f>SUM(H26:L26)</f>
        <v>2469.13666</v>
      </c>
      <c r="H26" s="28">
        <v>619.36066</v>
      </c>
      <c r="I26" s="28">
        <v>667.611</v>
      </c>
      <c r="J26" s="22">
        <v>541.971</v>
      </c>
      <c r="K26" s="43">
        <v>622.194</v>
      </c>
      <c r="L26" s="43">
        <v>18</v>
      </c>
      <c r="M26" s="11"/>
    </row>
    <row r="27" spans="2:12" ht="15" customHeight="1">
      <c r="B27" s="71"/>
      <c r="C27" s="71"/>
      <c r="D27" s="78"/>
      <c r="E27" s="71"/>
      <c r="F27" s="3" t="s">
        <v>7</v>
      </c>
      <c r="G27" s="2">
        <f>SUM(H27:L27)</f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</row>
    <row r="28" spans="2:12" ht="12.75">
      <c r="B28" s="72" t="s">
        <v>21</v>
      </c>
      <c r="C28" s="72" t="s">
        <v>23</v>
      </c>
      <c r="D28" s="72" t="s">
        <v>44</v>
      </c>
      <c r="E28" s="72" t="s">
        <v>54</v>
      </c>
      <c r="F28" s="46" t="s">
        <v>3</v>
      </c>
      <c r="G28" s="47">
        <f aca="true" t="shared" si="5" ref="G28:L28">G29+G30+G31+G32</f>
        <v>508354.53044000006</v>
      </c>
      <c r="H28" s="47">
        <f t="shared" si="5"/>
        <v>56205.763340000005</v>
      </c>
      <c r="I28" s="47">
        <f t="shared" si="5"/>
        <v>123425.8139</v>
      </c>
      <c r="J28" s="47">
        <f t="shared" si="5"/>
        <v>104059.7132</v>
      </c>
      <c r="K28" s="48">
        <f t="shared" si="5"/>
        <v>117390.19700000001</v>
      </c>
      <c r="L28" s="48">
        <f t="shared" si="5"/>
        <v>107273.04299999999</v>
      </c>
    </row>
    <row r="29" spans="2:12" ht="12.75">
      <c r="B29" s="72"/>
      <c r="C29" s="72"/>
      <c r="D29" s="72"/>
      <c r="E29" s="72"/>
      <c r="F29" s="49" t="s">
        <v>4</v>
      </c>
      <c r="G29" s="47">
        <f>SUM(H29:L29)</f>
        <v>0</v>
      </c>
      <c r="H29" s="48">
        <f aca="true" t="shared" si="6" ref="H29:L30">H34+H39+H44+H49+H54</f>
        <v>0</v>
      </c>
      <c r="I29" s="48">
        <f t="shared" si="6"/>
        <v>0</v>
      </c>
      <c r="J29" s="48">
        <f t="shared" si="6"/>
        <v>0</v>
      </c>
      <c r="K29" s="48">
        <f t="shared" si="6"/>
        <v>0</v>
      </c>
      <c r="L29" s="48">
        <f t="shared" si="6"/>
        <v>0</v>
      </c>
    </row>
    <row r="30" spans="2:12" ht="15.75" customHeight="1">
      <c r="B30" s="72"/>
      <c r="C30" s="72"/>
      <c r="D30" s="72"/>
      <c r="E30" s="72"/>
      <c r="F30" s="49" t="s">
        <v>5</v>
      </c>
      <c r="G30" s="47">
        <f>SUM(H30:L30)</f>
        <v>0</v>
      </c>
      <c r="H30" s="48">
        <f t="shared" si="6"/>
        <v>0</v>
      </c>
      <c r="I30" s="48">
        <f t="shared" si="6"/>
        <v>0</v>
      </c>
      <c r="J30" s="48">
        <f t="shared" si="6"/>
        <v>0</v>
      </c>
      <c r="K30" s="48">
        <f t="shared" si="6"/>
        <v>0</v>
      </c>
      <c r="L30" s="48">
        <f t="shared" si="6"/>
        <v>0</v>
      </c>
    </row>
    <row r="31" spans="2:13" ht="12.75">
      <c r="B31" s="72"/>
      <c r="C31" s="72"/>
      <c r="D31" s="72"/>
      <c r="E31" s="72"/>
      <c r="F31" s="49" t="s">
        <v>6</v>
      </c>
      <c r="G31" s="47">
        <f>SUM(H31:L31)</f>
        <v>508354.53044000006</v>
      </c>
      <c r="H31" s="47">
        <f>H36+H41+H46+H51+H56+H61</f>
        <v>56205.763340000005</v>
      </c>
      <c r="I31" s="47">
        <f>I36+I41+I46+I51+I56+I61</f>
        <v>123425.8139</v>
      </c>
      <c r="J31" s="47">
        <f>J36+J41+J46+J51+J56+J61</f>
        <v>104059.7132</v>
      </c>
      <c r="K31" s="48">
        <f>K36+K41+K46+K51+K56+K61</f>
        <v>117390.19700000001</v>
      </c>
      <c r="L31" s="48">
        <f>L36+L41+L46+L51+L56+L61</f>
        <v>107273.04299999999</v>
      </c>
      <c r="M31" s="11"/>
    </row>
    <row r="32" spans="2:12" ht="47.25" customHeight="1">
      <c r="B32" s="72"/>
      <c r="C32" s="72"/>
      <c r="D32" s="72"/>
      <c r="E32" s="72"/>
      <c r="F32" s="49" t="s">
        <v>7</v>
      </c>
      <c r="G32" s="47">
        <f>SUM(H32:L32)</f>
        <v>0</v>
      </c>
      <c r="H32" s="48">
        <f>H37+H42+H47+H52+H57</f>
        <v>0</v>
      </c>
      <c r="I32" s="48">
        <f>I37+I42+I47+I52+I57</f>
        <v>0</v>
      </c>
      <c r="J32" s="48">
        <f>J37+J42+J47+J52+J57</f>
        <v>0</v>
      </c>
      <c r="K32" s="48">
        <f>K37+K42+K47+K52+K57</f>
        <v>0</v>
      </c>
      <c r="L32" s="48">
        <f>L37+L42+L47+L52+L57</f>
        <v>0</v>
      </c>
    </row>
    <row r="33" spans="2:12" ht="13.5" customHeight="1">
      <c r="B33" s="71" t="s">
        <v>10</v>
      </c>
      <c r="C33" s="71" t="s">
        <v>38</v>
      </c>
      <c r="D33" s="71" t="s">
        <v>44</v>
      </c>
      <c r="E33" s="71" t="s">
        <v>43</v>
      </c>
      <c r="F33" s="10" t="s">
        <v>3</v>
      </c>
      <c r="G33" s="28">
        <f aca="true" t="shared" si="7" ref="G33:L33">G34+G35+G36+G37</f>
        <v>161060.71924</v>
      </c>
      <c r="H33" s="28">
        <f t="shared" si="7"/>
        <v>8098.636</v>
      </c>
      <c r="I33" s="28">
        <f t="shared" si="7"/>
        <v>62246.83715000001</v>
      </c>
      <c r="J33" s="28">
        <f t="shared" si="7"/>
        <v>31385.71809</v>
      </c>
      <c r="K33" s="2">
        <f t="shared" si="7"/>
        <v>30752.147</v>
      </c>
      <c r="L33" s="2">
        <f t="shared" si="7"/>
        <v>28577.381</v>
      </c>
    </row>
    <row r="34" spans="2:12" ht="12.75">
      <c r="B34" s="71"/>
      <c r="C34" s="71"/>
      <c r="D34" s="71"/>
      <c r="E34" s="71"/>
      <c r="F34" s="3" t="s">
        <v>4</v>
      </c>
      <c r="G34" s="2">
        <f>SUM(H34:L34)</f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</row>
    <row r="35" spans="2:12" ht="13.5" customHeight="1">
      <c r="B35" s="71"/>
      <c r="C35" s="71"/>
      <c r="D35" s="71"/>
      <c r="E35" s="71"/>
      <c r="F35" s="3" t="s">
        <v>5</v>
      </c>
      <c r="G35" s="2">
        <f>SUM(H35:L35)</f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</row>
    <row r="36" spans="2:14" ht="12.75">
      <c r="B36" s="71"/>
      <c r="C36" s="71"/>
      <c r="D36" s="71"/>
      <c r="E36" s="71"/>
      <c r="F36" s="3" t="s">
        <v>6</v>
      </c>
      <c r="G36" s="2">
        <f>SUM(H36:L36)</f>
        <v>161060.71924</v>
      </c>
      <c r="H36" s="2">
        <v>8098.636</v>
      </c>
      <c r="I36" s="45">
        <f>8968.021+2144.11+51210.39104-1113.66589+1037.981</f>
        <v>62246.83715000001</v>
      </c>
      <c r="J36" s="30">
        <f>24499.231+1522.32+882.288+4601.293-119.41391</f>
        <v>31385.71809</v>
      </c>
      <c r="K36" s="52">
        <v>30752.147</v>
      </c>
      <c r="L36" s="52">
        <v>28577.381</v>
      </c>
      <c r="M36" s="42"/>
      <c r="N36" s="42"/>
    </row>
    <row r="37" spans="2:12" ht="13.5" customHeight="1">
      <c r="B37" s="71"/>
      <c r="C37" s="71"/>
      <c r="D37" s="71"/>
      <c r="E37" s="71"/>
      <c r="F37" s="3" t="s">
        <v>7</v>
      </c>
      <c r="G37" s="2">
        <f>SUM(H37:L37)</f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</row>
    <row r="38" spans="2:12" ht="12.75">
      <c r="B38" s="71" t="s">
        <v>11</v>
      </c>
      <c r="C38" s="71" t="s">
        <v>56</v>
      </c>
      <c r="D38" s="71" t="s">
        <v>44</v>
      </c>
      <c r="E38" s="71" t="s">
        <v>45</v>
      </c>
      <c r="F38" s="10" t="s">
        <v>3</v>
      </c>
      <c r="G38" s="2">
        <f aca="true" t="shared" si="8" ref="G38:L38">G39+G40+G41+G42</f>
        <v>155584.82185999997</v>
      </c>
      <c r="H38" s="2">
        <f>H39+H40+H41+H42</f>
        <v>20265.012</v>
      </c>
      <c r="I38" s="2">
        <f t="shared" si="8"/>
        <v>34873.87686</v>
      </c>
      <c r="J38" s="2">
        <f t="shared" si="8"/>
        <v>31216.37</v>
      </c>
      <c r="K38" s="2">
        <f t="shared" si="8"/>
        <v>36648.263</v>
      </c>
      <c r="L38" s="2">
        <f t="shared" si="8"/>
        <v>32581.3</v>
      </c>
    </row>
    <row r="39" spans="2:12" ht="12.75">
      <c r="B39" s="71"/>
      <c r="C39" s="71"/>
      <c r="D39" s="71"/>
      <c r="E39" s="71"/>
      <c r="F39" s="3" t="s">
        <v>4</v>
      </c>
      <c r="G39" s="2">
        <f>SUM(H39:L39)</f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</row>
    <row r="40" spans="2:12" ht="15" customHeight="1">
      <c r="B40" s="71"/>
      <c r="C40" s="71"/>
      <c r="D40" s="71"/>
      <c r="E40" s="71"/>
      <c r="F40" s="3" t="s">
        <v>5</v>
      </c>
      <c r="G40" s="2">
        <f>SUM(H40:L40)</f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</row>
    <row r="41" spans="2:13" ht="12.75">
      <c r="B41" s="71"/>
      <c r="C41" s="71"/>
      <c r="D41" s="71"/>
      <c r="E41" s="71"/>
      <c r="F41" s="3" t="s">
        <v>6</v>
      </c>
      <c r="G41" s="2">
        <f>SUM(H41:L41)</f>
        <v>155584.82185999997</v>
      </c>
      <c r="H41" s="2">
        <v>20265.012</v>
      </c>
      <c r="I41" s="30">
        <f>20070.744+4618.449+10184.68386</f>
        <v>34873.87686</v>
      </c>
      <c r="J41" s="22">
        <f>30269.607+1595.763-940+300-9</f>
        <v>31216.37</v>
      </c>
      <c r="K41" s="52">
        <v>36648.263</v>
      </c>
      <c r="L41" s="52">
        <v>32581.3</v>
      </c>
      <c r="M41" s="42"/>
    </row>
    <row r="42" spans="2:12" ht="14.25" customHeight="1">
      <c r="B42" s="71"/>
      <c r="C42" s="71"/>
      <c r="D42" s="71"/>
      <c r="E42" s="71"/>
      <c r="F42" s="3" t="s">
        <v>7</v>
      </c>
      <c r="G42" s="2">
        <f>SUM(H42:L42)</f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</row>
    <row r="43" spans="2:13" ht="14.25" customHeight="1">
      <c r="B43" s="71" t="s">
        <v>12</v>
      </c>
      <c r="C43" s="71" t="s">
        <v>28</v>
      </c>
      <c r="D43" s="71" t="s">
        <v>44</v>
      </c>
      <c r="E43" s="71" t="s">
        <v>46</v>
      </c>
      <c r="F43" s="10" t="s">
        <v>3</v>
      </c>
      <c r="G43" s="2">
        <f aca="true" t="shared" si="9" ref="G43:L43">G44+G45+G46+G47</f>
        <v>73277.654</v>
      </c>
      <c r="H43" s="2">
        <f t="shared" si="9"/>
        <v>15014.823</v>
      </c>
      <c r="I43" s="2">
        <f t="shared" si="9"/>
        <v>14409.794</v>
      </c>
      <c r="J43" s="2">
        <f t="shared" si="9"/>
        <v>15611.708999999999</v>
      </c>
      <c r="K43" s="2">
        <f t="shared" si="9"/>
        <v>15498.524</v>
      </c>
      <c r="L43" s="2">
        <f t="shared" si="9"/>
        <v>12742.804</v>
      </c>
      <c r="M43" s="11"/>
    </row>
    <row r="44" spans="2:12" ht="12.75">
      <c r="B44" s="71"/>
      <c r="C44" s="71"/>
      <c r="D44" s="71"/>
      <c r="E44" s="71"/>
      <c r="F44" s="3" t="s">
        <v>4</v>
      </c>
      <c r="G44" s="2">
        <f>SUM(H44:L44)</f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</row>
    <row r="45" spans="2:12" ht="15" customHeight="1">
      <c r="B45" s="71"/>
      <c r="C45" s="71"/>
      <c r="D45" s="71"/>
      <c r="E45" s="71"/>
      <c r="F45" s="3" t="s">
        <v>5</v>
      </c>
      <c r="G45" s="2">
        <f>SUM(H45:L45)</f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</row>
    <row r="46" spans="2:13" ht="12.75">
      <c r="B46" s="71"/>
      <c r="C46" s="71"/>
      <c r="D46" s="71"/>
      <c r="E46" s="71"/>
      <c r="F46" s="3" t="s">
        <v>6</v>
      </c>
      <c r="G46" s="2">
        <f>SUM(H46:L46)</f>
        <v>73277.654</v>
      </c>
      <c r="H46" s="2">
        <v>15014.823</v>
      </c>
      <c r="I46" s="22">
        <f>12753.644+1656.15</f>
        <v>14409.794</v>
      </c>
      <c r="J46" s="22">
        <f>13831.317+1780.392</f>
        <v>15611.708999999999</v>
      </c>
      <c r="K46" s="52">
        <v>15498.524</v>
      </c>
      <c r="L46" s="52">
        <v>12742.804</v>
      </c>
      <c r="M46" s="11"/>
    </row>
    <row r="47" spans="2:12" ht="14.25" customHeight="1">
      <c r="B47" s="71"/>
      <c r="C47" s="71"/>
      <c r="D47" s="71"/>
      <c r="E47" s="71"/>
      <c r="F47" s="3" t="s">
        <v>7</v>
      </c>
      <c r="G47" s="2">
        <f>SUM(H47:L47)</f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</row>
    <row r="48" spans="2:12" ht="14.25" customHeight="1">
      <c r="B48" s="71" t="s">
        <v>13</v>
      </c>
      <c r="C48" s="71" t="s">
        <v>55</v>
      </c>
      <c r="D48" s="71" t="s">
        <v>44</v>
      </c>
      <c r="E48" s="71" t="s">
        <v>47</v>
      </c>
      <c r="F48" s="10" t="s">
        <v>3</v>
      </c>
      <c r="G48" s="28">
        <f aca="true" t="shared" si="10" ref="G48:L48">G49+G50+G51+G52</f>
        <v>50445.6278</v>
      </c>
      <c r="H48" s="2">
        <f t="shared" si="10"/>
        <v>4454.612</v>
      </c>
      <c r="I48" s="2">
        <f t="shared" si="10"/>
        <v>4684.935</v>
      </c>
      <c r="J48" s="28">
        <f t="shared" si="10"/>
        <v>10168.5948</v>
      </c>
      <c r="K48" s="2">
        <f t="shared" si="10"/>
        <v>15798.559000000001</v>
      </c>
      <c r="L48" s="2">
        <f t="shared" si="10"/>
        <v>15338.927</v>
      </c>
    </row>
    <row r="49" spans="2:12" ht="12.75">
      <c r="B49" s="71"/>
      <c r="C49" s="71"/>
      <c r="D49" s="71"/>
      <c r="E49" s="71"/>
      <c r="F49" s="3" t="s">
        <v>4</v>
      </c>
      <c r="G49" s="2">
        <f>SUM(H49:L49)</f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</row>
    <row r="50" spans="2:12" ht="13.5" customHeight="1">
      <c r="B50" s="71"/>
      <c r="C50" s="71"/>
      <c r="D50" s="71"/>
      <c r="E50" s="71"/>
      <c r="F50" s="3" t="s">
        <v>5</v>
      </c>
      <c r="G50" s="2">
        <f>SUM(H50:L50)</f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</row>
    <row r="51" spans="2:13" ht="12.75">
      <c r="B51" s="71"/>
      <c r="C51" s="71"/>
      <c r="D51" s="71"/>
      <c r="E51" s="71"/>
      <c r="F51" s="3" t="s">
        <v>6</v>
      </c>
      <c r="G51" s="2">
        <f>SUM(H51:L51)</f>
        <v>50445.6278</v>
      </c>
      <c r="H51" s="2">
        <v>4454.612</v>
      </c>
      <c r="I51" s="22">
        <f>4699.46+41.375-55.9</f>
        <v>4684.935</v>
      </c>
      <c r="J51" s="30">
        <f>4511.598+13.5788+4.836+2014.58332+3623.99868</f>
        <v>10168.5948</v>
      </c>
      <c r="K51" s="22">
        <f>10233.742+5564.817</f>
        <v>15798.559000000001</v>
      </c>
      <c r="L51" s="22">
        <f>9915.962+5422.965</f>
        <v>15338.927</v>
      </c>
      <c r="M51" s="11"/>
    </row>
    <row r="52" spans="2:12" ht="75" customHeight="1">
      <c r="B52" s="71"/>
      <c r="C52" s="71"/>
      <c r="D52" s="71"/>
      <c r="E52" s="71"/>
      <c r="F52" s="3" t="s">
        <v>7</v>
      </c>
      <c r="G52" s="2">
        <f>SUM(H52:L52)</f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</row>
    <row r="53" spans="2:12" ht="14.25" customHeight="1">
      <c r="B53" s="53" t="s">
        <v>14</v>
      </c>
      <c r="C53" s="53" t="s">
        <v>29</v>
      </c>
      <c r="D53" s="68" t="s">
        <v>44</v>
      </c>
      <c r="E53" s="53" t="s">
        <v>42</v>
      </c>
      <c r="F53" s="10" t="s">
        <v>3</v>
      </c>
      <c r="G53" s="28">
        <f aca="true" t="shared" si="11" ref="G53:L53">G54+G55+G56+G57</f>
        <v>39754.91554</v>
      </c>
      <c r="H53" s="28">
        <f>H54+H55+H56+H57</f>
        <v>8372.68034</v>
      </c>
      <c r="I53" s="28">
        <f>I54+I55+I56+I57</f>
        <v>7210.370889999999</v>
      </c>
      <c r="J53" s="28">
        <f t="shared" si="11"/>
        <v>8287.70431</v>
      </c>
      <c r="K53" s="2">
        <f t="shared" si="11"/>
        <v>7996.649</v>
      </c>
      <c r="L53" s="2">
        <f t="shared" si="11"/>
        <v>7887.511</v>
      </c>
    </row>
    <row r="54" spans="2:12" ht="12.75">
      <c r="B54" s="54"/>
      <c r="C54" s="54"/>
      <c r="D54" s="69"/>
      <c r="E54" s="54"/>
      <c r="F54" s="3" t="s">
        <v>4</v>
      </c>
      <c r="G54" s="2">
        <f>SUM(H54:L54)</f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  <row r="55" spans="2:12" ht="13.5" customHeight="1">
      <c r="B55" s="54"/>
      <c r="C55" s="54"/>
      <c r="D55" s="69"/>
      <c r="E55" s="54"/>
      <c r="F55" s="3" t="s">
        <v>5</v>
      </c>
      <c r="G55" s="2">
        <f>SUM(H55:L55)</f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</row>
    <row r="56" spans="2:13" ht="12.75">
      <c r="B56" s="54"/>
      <c r="C56" s="54"/>
      <c r="D56" s="69"/>
      <c r="E56" s="54"/>
      <c r="F56" s="3" t="s">
        <v>6</v>
      </c>
      <c r="G56" s="2">
        <f>SUM(H56:L56)</f>
        <v>39754.91554</v>
      </c>
      <c r="H56" s="2">
        <v>8372.68034</v>
      </c>
      <c r="I56" s="30">
        <f>5683.874+506.731+1019.76589</f>
        <v>7210.370889999999</v>
      </c>
      <c r="J56" s="30">
        <f>7131.87+1155.83431</f>
        <v>8287.70431</v>
      </c>
      <c r="K56" s="22">
        <v>7996.649</v>
      </c>
      <c r="L56" s="22">
        <v>7887.511</v>
      </c>
      <c r="M56" s="42"/>
    </row>
    <row r="57" spans="2:12" ht="15.75" customHeight="1">
      <c r="B57" s="55"/>
      <c r="C57" s="55"/>
      <c r="D57" s="70"/>
      <c r="E57" s="55"/>
      <c r="F57" s="3" t="s">
        <v>7</v>
      </c>
      <c r="G57" s="2">
        <f>SUM(H57:L57)</f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</row>
    <row r="58" spans="2:12" ht="14.25" customHeight="1">
      <c r="B58" s="53" t="s">
        <v>49</v>
      </c>
      <c r="C58" s="53" t="s">
        <v>50</v>
      </c>
      <c r="D58" s="68" t="s">
        <v>52</v>
      </c>
      <c r="E58" s="53" t="s">
        <v>51</v>
      </c>
      <c r="F58" s="10" t="s">
        <v>3</v>
      </c>
      <c r="G58" s="28">
        <f aca="true" t="shared" si="12" ref="G58:L58">G59+G60+G61+G62</f>
        <v>28230.792</v>
      </c>
      <c r="H58" s="28">
        <f t="shared" si="12"/>
        <v>0</v>
      </c>
      <c r="I58" s="28">
        <f t="shared" si="12"/>
        <v>0</v>
      </c>
      <c r="J58" s="28">
        <f t="shared" si="12"/>
        <v>7389.617</v>
      </c>
      <c r="K58" s="28">
        <f t="shared" si="12"/>
        <v>10696.055</v>
      </c>
      <c r="L58" s="28">
        <f t="shared" si="12"/>
        <v>10145.12</v>
      </c>
    </row>
    <row r="59" spans="2:12" ht="12.75">
      <c r="B59" s="54"/>
      <c r="C59" s="54"/>
      <c r="D59" s="69"/>
      <c r="E59" s="54"/>
      <c r="F59" s="3" t="s">
        <v>4</v>
      </c>
      <c r="G59" s="2">
        <f>H59+I59+J59+K59+L59</f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</row>
    <row r="60" spans="2:12" ht="13.5" customHeight="1">
      <c r="B60" s="54"/>
      <c r="C60" s="54"/>
      <c r="D60" s="69"/>
      <c r="E60" s="54"/>
      <c r="F60" s="3" t="s">
        <v>5</v>
      </c>
      <c r="G60" s="2">
        <f>H60+I60+J60+K60+L60</f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</row>
    <row r="61" spans="2:13" ht="12.75">
      <c r="B61" s="54"/>
      <c r="C61" s="54"/>
      <c r="D61" s="69"/>
      <c r="E61" s="54"/>
      <c r="F61" s="3" t="s">
        <v>6</v>
      </c>
      <c r="G61" s="2">
        <f>H61+I61+J61+K61+L61</f>
        <v>28230.792</v>
      </c>
      <c r="H61" s="2">
        <v>0</v>
      </c>
      <c r="I61" s="30">
        <v>0</v>
      </c>
      <c r="J61" s="30">
        <v>7389.617</v>
      </c>
      <c r="K61" s="2">
        <v>10696.055</v>
      </c>
      <c r="L61" s="22">
        <v>10145.12</v>
      </c>
      <c r="M61" s="42"/>
    </row>
    <row r="62" spans="2:12" ht="40.5" customHeight="1">
      <c r="B62" s="55"/>
      <c r="C62" s="55"/>
      <c r="D62" s="70"/>
      <c r="E62" s="55"/>
      <c r="F62" s="3" t="s">
        <v>7</v>
      </c>
      <c r="G62" s="2">
        <f>H62+I62+J62+K62+L62</f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</row>
    <row r="63" spans="2:12" ht="12.75">
      <c r="B63" s="72" t="s">
        <v>32</v>
      </c>
      <c r="C63" s="72" t="s">
        <v>34</v>
      </c>
      <c r="D63" s="72" t="s">
        <v>37</v>
      </c>
      <c r="E63" s="72" t="s">
        <v>48</v>
      </c>
      <c r="F63" s="46" t="s">
        <v>3</v>
      </c>
      <c r="G63" s="47">
        <f>G64+G65+G66+G67</f>
        <v>4828.30137</v>
      </c>
      <c r="H63" s="47">
        <f>H64+H65+H66+H67</f>
        <v>4181.84145</v>
      </c>
      <c r="I63" s="47">
        <f>I64+I65+I66+I67</f>
        <v>50.86992</v>
      </c>
      <c r="J63" s="48">
        <f>J64+J65+J66+J67</f>
        <v>595.59</v>
      </c>
      <c r="K63" s="47">
        <f>K68</f>
        <v>0</v>
      </c>
      <c r="L63" s="47">
        <f>L68</f>
        <v>0</v>
      </c>
    </row>
    <row r="64" spans="2:12" ht="12.75">
      <c r="B64" s="72"/>
      <c r="C64" s="72"/>
      <c r="D64" s="72"/>
      <c r="E64" s="72"/>
      <c r="F64" s="49" t="s">
        <v>4</v>
      </c>
      <c r="G64" s="47">
        <f>SUM(H64:L64)</f>
        <v>0</v>
      </c>
      <c r="H64" s="47">
        <f>H69+H74</f>
        <v>0</v>
      </c>
      <c r="I64" s="47">
        <f>I69+I74</f>
        <v>0</v>
      </c>
      <c r="J64" s="47">
        <f>J69+J74</f>
        <v>0</v>
      </c>
      <c r="K64" s="47">
        <f>K69+K74</f>
        <v>0</v>
      </c>
      <c r="L64" s="47">
        <f>L69+L74</f>
        <v>0</v>
      </c>
    </row>
    <row r="65" spans="2:12" ht="15.75" customHeight="1">
      <c r="B65" s="72"/>
      <c r="C65" s="72"/>
      <c r="D65" s="72"/>
      <c r="E65" s="72"/>
      <c r="F65" s="49" t="s">
        <v>5</v>
      </c>
      <c r="G65" s="47">
        <f>SUM(H65:L65)</f>
        <v>0</v>
      </c>
      <c r="H65" s="47">
        <f aca="true" t="shared" si="13" ref="H65:L67">H70+H75</f>
        <v>0</v>
      </c>
      <c r="I65" s="47">
        <f t="shared" si="13"/>
        <v>0</v>
      </c>
      <c r="J65" s="47">
        <f t="shared" si="13"/>
        <v>0</v>
      </c>
      <c r="K65" s="47">
        <f t="shared" si="13"/>
        <v>0</v>
      </c>
      <c r="L65" s="47">
        <f t="shared" si="13"/>
        <v>0</v>
      </c>
    </row>
    <row r="66" spans="2:13" ht="12.75">
      <c r="B66" s="72"/>
      <c r="C66" s="72"/>
      <c r="D66" s="72"/>
      <c r="E66" s="72"/>
      <c r="F66" s="49" t="s">
        <v>6</v>
      </c>
      <c r="G66" s="47">
        <f>SUM(H66:L66)</f>
        <v>4828.30137</v>
      </c>
      <c r="H66" s="47">
        <f t="shared" si="13"/>
        <v>4181.84145</v>
      </c>
      <c r="I66" s="47">
        <f t="shared" si="13"/>
        <v>50.86992</v>
      </c>
      <c r="J66" s="47">
        <f t="shared" si="13"/>
        <v>595.59</v>
      </c>
      <c r="K66" s="47">
        <f t="shared" si="13"/>
        <v>0</v>
      </c>
      <c r="L66" s="47">
        <f t="shared" si="13"/>
        <v>0</v>
      </c>
      <c r="M66" s="11"/>
    </row>
    <row r="67" spans="2:12" ht="47.25" customHeight="1">
      <c r="B67" s="72"/>
      <c r="C67" s="72"/>
      <c r="D67" s="72"/>
      <c r="E67" s="72"/>
      <c r="F67" s="49" t="s">
        <v>7</v>
      </c>
      <c r="G67" s="47">
        <f>SUM(H67:L67)</f>
        <v>0</v>
      </c>
      <c r="H67" s="47">
        <f t="shared" si="13"/>
        <v>0</v>
      </c>
      <c r="I67" s="47">
        <f t="shared" si="13"/>
        <v>0</v>
      </c>
      <c r="J67" s="47">
        <f t="shared" si="13"/>
        <v>0</v>
      </c>
      <c r="K67" s="47">
        <f t="shared" si="13"/>
        <v>0</v>
      </c>
      <c r="L67" s="47">
        <f t="shared" si="13"/>
        <v>0</v>
      </c>
    </row>
    <row r="68" spans="2:12" ht="13.5" customHeight="1">
      <c r="B68" s="71" t="s">
        <v>33</v>
      </c>
      <c r="C68" s="71" t="s">
        <v>35</v>
      </c>
      <c r="D68" s="78" t="s">
        <v>37</v>
      </c>
      <c r="E68" s="71" t="s">
        <v>48</v>
      </c>
      <c r="F68" s="10" t="s">
        <v>3</v>
      </c>
      <c r="G68" s="28">
        <f aca="true" t="shared" si="14" ref="G68:L68">G69+G70+G71+G72</f>
        <v>4232.71137</v>
      </c>
      <c r="H68" s="28">
        <f t="shared" si="14"/>
        <v>4181.84145</v>
      </c>
      <c r="I68" s="28">
        <f t="shared" si="14"/>
        <v>50.86992</v>
      </c>
      <c r="J68" s="2">
        <f t="shared" si="14"/>
        <v>0</v>
      </c>
      <c r="K68" s="2">
        <f t="shared" si="14"/>
        <v>0</v>
      </c>
      <c r="L68" s="2">
        <f t="shared" si="14"/>
        <v>0</v>
      </c>
    </row>
    <row r="69" spans="2:12" ht="12.75">
      <c r="B69" s="71"/>
      <c r="C69" s="71"/>
      <c r="D69" s="78"/>
      <c r="E69" s="71"/>
      <c r="F69" s="3" t="s">
        <v>4</v>
      </c>
      <c r="G69" s="2">
        <f>SUM(H69:L69)</f>
        <v>0</v>
      </c>
      <c r="H69" s="2">
        <v>0</v>
      </c>
      <c r="I69" s="30">
        <v>0</v>
      </c>
      <c r="J69" s="2">
        <v>0</v>
      </c>
      <c r="K69" s="2">
        <v>0</v>
      </c>
      <c r="L69" s="2">
        <v>0</v>
      </c>
    </row>
    <row r="70" spans="2:12" ht="13.5" customHeight="1">
      <c r="B70" s="71"/>
      <c r="C70" s="71"/>
      <c r="D70" s="78"/>
      <c r="E70" s="71"/>
      <c r="F70" s="3" t="s">
        <v>5</v>
      </c>
      <c r="G70" s="2">
        <f>SUM(H70:L70)</f>
        <v>0</v>
      </c>
      <c r="H70" s="2">
        <v>0</v>
      </c>
      <c r="I70" s="30">
        <v>0</v>
      </c>
      <c r="J70" s="2">
        <v>0</v>
      </c>
      <c r="K70" s="2">
        <v>0</v>
      </c>
      <c r="L70" s="2">
        <v>0</v>
      </c>
    </row>
    <row r="71" spans="2:12" ht="12.75">
      <c r="B71" s="71"/>
      <c r="C71" s="71"/>
      <c r="D71" s="78"/>
      <c r="E71" s="71"/>
      <c r="F71" s="3" t="s">
        <v>6</v>
      </c>
      <c r="G71" s="2">
        <f>SUM(H71:L71)</f>
        <v>4232.71137</v>
      </c>
      <c r="H71" s="28">
        <v>4181.84145</v>
      </c>
      <c r="I71" s="51">
        <v>50.86992</v>
      </c>
      <c r="J71" s="22">
        <v>0</v>
      </c>
      <c r="K71" s="22">
        <v>0</v>
      </c>
      <c r="L71" s="22">
        <v>0</v>
      </c>
    </row>
    <row r="72" spans="2:12" ht="89.25" customHeight="1">
      <c r="B72" s="71"/>
      <c r="C72" s="71"/>
      <c r="D72" s="78"/>
      <c r="E72" s="71"/>
      <c r="F72" s="3" t="s">
        <v>7</v>
      </c>
      <c r="G72" s="2">
        <f>SUM(H72:L72)</f>
        <v>0</v>
      </c>
      <c r="H72" s="2">
        <v>0</v>
      </c>
      <c r="I72" s="50">
        <v>0</v>
      </c>
      <c r="J72" s="2">
        <v>0</v>
      </c>
      <c r="K72" s="2">
        <v>0</v>
      </c>
      <c r="L72" s="2">
        <v>0</v>
      </c>
    </row>
    <row r="73" spans="2:12" ht="13.5" customHeight="1">
      <c r="B73" s="53" t="s">
        <v>59</v>
      </c>
      <c r="C73" s="53" t="s">
        <v>60</v>
      </c>
      <c r="D73" s="56">
        <v>2023</v>
      </c>
      <c r="E73" s="53" t="s">
        <v>48</v>
      </c>
      <c r="F73" s="10" t="s">
        <v>3</v>
      </c>
      <c r="G73" s="28">
        <f aca="true" t="shared" si="15" ref="G73:L73">G74+G75+G76+G77</f>
        <v>595.59</v>
      </c>
      <c r="H73" s="28">
        <f t="shared" si="15"/>
        <v>0</v>
      </c>
      <c r="I73" s="28">
        <f t="shared" si="15"/>
        <v>0</v>
      </c>
      <c r="J73" s="2">
        <f t="shared" si="15"/>
        <v>595.59</v>
      </c>
      <c r="K73" s="2">
        <f t="shared" si="15"/>
        <v>0</v>
      </c>
      <c r="L73" s="2">
        <f t="shared" si="15"/>
        <v>0</v>
      </c>
    </row>
    <row r="74" spans="2:12" ht="12.75">
      <c r="B74" s="54"/>
      <c r="C74" s="54"/>
      <c r="D74" s="57"/>
      <c r="E74" s="54"/>
      <c r="F74" s="3" t="s">
        <v>4</v>
      </c>
      <c r="G74" s="2">
        <f>SUM(H74:L74)</f>
        <v>0</v>
      </c>
      <c r="H74" s="2">
        <v>0</v>
      </c>
      <c r="I74" s="30">
        <v>0</v>
      </c>
      <c r="J74" s="2">
        <v>0</v>
      </c>
      <c r="K74" s="2">
        <v>0</v>
      </c>
      <c r="L74" s="2">
        <v>0</v>
      </c>
    </row>
    <row r="75" spans="2:12" ht="13.5" customHeight="1">
      <c r="B75" s="54"/>
      <c r="C75" s="54"/>
      <c r="D75" s="57"/>
      <c r="E75" s="54"/>
      <c r="F75" s="3" t="s">
        <v>5</v>
      </c>
      <c r="G75" s="2">
        <f>SUM(H75:L75)</f>
        <v>0</v>
      </c>
      <c r="H75" s="2">
        <v>0</v>
      </c>
      <c r="I75" s="30">
        <v>0</v>
      </c>
      <c r="J75" s="2">
        <v>0</v>
      </c>
      <c r="K75" s="2">
        <v>0</v>
      </c>
      <c r="L75" s="2">
        <v>0</v>
      </c>
    </row>
    <row r="76" spans="2:12" ht="12.75">
      <c r="B76" s="54"/>
      <c r="C76" s="54"/>
      <c r="D76" s="57"/>
      <c r="E76" s="54"/>
      <c r="F76" s="3" t="s">
        <v>6</v>
      </c>
      <c r="G76" s="2">
        <f>SUM(H76:L76)</f>
        <v>595.59</v>
      </c>
      <c r="H76" s="28">
        <v>0</v>
      </c>
      <c r="I76" s="51">
        <v>0</v>
      </c>
      <c r="J76" s="22">
        <v>595.59</v>
      </c>
      <c r="K76" s="22">
        <v>0</v>
      </c>
      <c r="L76" s="22">
        <v>0</v>
      </c>
    </row>
    <row r="77" spans="2:12" ht="20.25" customHeight="1">
      <c r="B77" s="55"/>
      <c r="C77" s="55"/>
      <c r="D77" s="58"/>
      <c r="E77" s="55"/>
      <c r="F77" s="3" t="s">
        <v>7</v>
      </c>
      <c r="G77" s="2">
        <f>SUM(H77:L77)</f>
        <v>0</v>
      </c>
      <c r="H77" s="2">
        <v>0</v>
      </c>
      <c r="I77" s="50">
        <v>0</v>
      </c>
      <c r="J77" s="2">
        <v>0</v>
      </c>
      <c r="K77" s="2">
        <v>0</v>
      </c>
      <c r="L77" s="2">
        <v>0</v>
      </c>
    </row>
    <row r="78" spans="2:12" ht="12.75" customHeight="1">
      <c r="B78" s="59" t="s">
        <v>15</v>
      </c>
      <c r="C78" s="60"/>
      <c r="D78" s="60"/>
      <c r="E78" s="61"/>
      <c r="F78" s="10" t="s">
        <v>3</v>
      </c>
      <c r="G78" s="28">
        <f aca="true" t="shared" si="16" ref="G78:L78">G79+G80+G81+G82</f>
        <v>526264.53247</v>
      </c>
      <c r="H78" s="28">
        <f t="shared" si="16"/>
        <v>62313.42945</v>
      </c>
      <c r="I78" s="28">
        <f t="shared" si="16"/>
        <v>127049.39481999999</v>
      </c>
      <c r="J78" s="28">
        <f t="shared" si="16"/>
        <v>108090.2742</v>
      </c>
      <c r="K78" s="2">
        <f t="shared" si="16"/>
        <v>120960.39100000002</v>
      </c>
      <c r="L78" s="2">
        <f t="shared" si="16"/>
        <v>107851.04299999999</v>
      </c>
    </row>
    <row r="79" spans="2:12" ht="12.75">
      <c r="B79" s="62"/>
      <c r="C79" s="63"/>
      <c r="D79" s="63"/>
      <c r="E79" s="64"/>
      <c r="F79" s="3" t="s">
        <v>4</v>
      </c>
      <c r="G79" s="29">
        <f>SUM(H79:L79)</f>
        <v>0</v>
      </c>
      <c r="H79" s="2">
        <f aca="true" t="shared" si="17" ref="H79:L82">H9+H29+H64</f>
        <v>0</v>
      </c>
      <c r="I79" s="2">
        <f t="shared" si="17"/>
        <v>0</v>
      </c>
      <c r="J79" s="2">
        <f t="shared" si="17"/>
        <v>0</v>
      </c>
      <c r="K79" s="2">
        <f t="shared" si="17"/>
        <v>0</v>
      </c>
      <c r="L79" s="2">
        <f t="shared" si="17"/>
        <v>0</v>
      </c>
    </row>
    <row r="80" spans="2:12" ht="15" customHeight="1">
      <c r="B80" s="62"/>
      <c r="C80" s="63"/>
      <c r="D80" s="63"/>
      <c r="E80" s="64"/>
      <c r="F80" s="3" t="s">
        <v>5</v>
      </c>
      <c r="G80" s="29">
        <f>SUM(H80:L80)</f>
        <v>0</v>
      </c>
      <c r="H80" s="2">
        <f t="shared" si="17"/>
        <v>0</v>
      </c>
      <c r="I80" s="2">
        <f t="shared" si="17"/>
        <v>0</v>
      </c>
      <c r="J80" s="2">
        <f t="shared" si="17"/>
        <v>0</v>
      </c>
      <c r="K80" s="2">
        <f t="shared" si="17"/>
        <v>0</v>
      </c>
      <c r="L80" s="2">
        <f t="shared" si="17"/>
        <v>0</v>
      </c>
    </row>
    <row r="81" spans="2:12" ht="12.75">
      <c r="B81" s="62"/>
      <c r="C81" s="63"/>
      <c r="D81" s="63"/>
      <c r="E81" s="64"/>
      <c r="F81" s="3" t="s">
        <v>6</v>
      </c>
      <c r="G81" s="29">
        <f>SUM(H81:L81)</f>
        <v>526264.53247</v>
      </c>
      <c r="H81" s="28">
        <f t="shared" si="17"/>
        <v>62313.42945</v>
      </c>
      <c r="I81" s="28">
        <f t="shared" si="17"/>
        <v>127049.39481999999</v>
      </c>
      <c r="J81" s="28">
        <f>J11+J31+J66</f>
        <v>108090.2742</v>
      </c>
      <c r="K81" s="2">
        <f>K11+K31+K66</f>
        <v>120960.39100000002</v>
      </c>
      <c r="L81" s="2">
        <f>L11+L31+L66</f>
        <v>107851.04299999999</v>
      </c>
    </row>
    <row r="82" spans="2:12" ht="12.75" customHeight="1">
      <c r="B82" s="65"/>
      <c r="C82" s="66"/>
      <c r="D82" s="66"/>
      <c r="E82" s="67"/>
      <c r="F82" s="3" t="s">
        <v>7</v>
      </c>
      <c r="G82" s="29">
        <f>SUM(H82:L82)</f>
        <v>0</v>
      </c>
      <c r="H82" s="2">
        <f t="shared" si="17"/>
        <v>0</v>
      </c>
      <c r="I82" s="2">
        <f t="shared" si="17"/>
        <v>0</v>
      </c>
      <c r="J82" s="2">
        <f t="shared" si="17"/>
        <v>0</v>
      </c>
      <c r="K82" s="2">
        <f t="shared" si="17"/>
        <v>0</v>
      </c>
      <c r="L82" s="2">
        <f t="shared" si="17"/>
        <v>0</v>
      </c>
    </row>
    <row r="83" spans="2:7" ht="29.25" customHeight="1">
      <c r="B83" s="8"/>
      <c r="C83" s="8"/>
      <c r="D83" s="8"/>
      <c r="E83" s="8"/>
      <c r="F83" s="8"/>
      <c r="G83" s="8"/>
    </row>
    <row r="84" spans="2:17" s="16" customFormat="1" ht="15" customHeight="1">
      <c r="B84" s="14" t="s">
        <v>20</v>
      </c>
      <c r="C84" s="15"/>
      <c r="D84" s="26" t="s">
        <v>57</v>
      </c>
      <c r="E84" s="26"/>
      <c r="F84" s="26"/>
      <c r="G84" s="26"/>
      <c r="H84" s="38"/>
      <c r="I84" s="41" t="s">
        <v>58</v>
      </c>
      <c r="J84" s="31"/>
      <c r="K84" s="31"/>
      <c r="L84" s="12"/>
      <c r="M84" s="12"/>
      <c r="N84" s="12"/>
      <c r="O84" s="12"/>
      <c r="P84" s="12"/>
      <c r="Q84" s="12"/>
    </row>
    <row r="85" spans="2:17" s="16" customFormat="1" ht="15.75">
      <c r="B85" s="17"/>
      <c r="C85" s="17"/>
      <c r="D85" s="27" t="s">
        <v>39</v>
      </c>
      <c r="E85" s="27"/>
      <c r="F85" s="27"/>
      <c r="G85" s="27"/>
      <c r="H85" s="39"/>
      <c r="J85" s="12"/>
      <c r="K85" s="12"/>
      <c r="L85" s="21"/>
      <c r="M85" s="12"/>
      <c r="N85" s="12"/>
      <c r="O85" s="12"/>
      <c r="P85" s="12"/>
      <c r="Q85" s="12"/>
    </row>
    <row r="86" spans="2:10" ht="12.75">
      <c r="B86" s="8"/>
      <c r="C86" s="8"/>
      <c r="D86" s="8"/>
      <c r="E86" s="8"/>
      <c r="F86" s="8"/>
      <c r="G86" s="8"/>
      <c r="J86" s="42"/>
    </row>
    <row r="87" spans="2:11" ht="12.75">
      <c r="B87" s="8"/>
      <c r="C87" s="8"/>
      <c r="D87" s="8"/>
      <c r="E87" s="8"/>
      <c r="F87" s="8"/>
      <c r="G87" s="8"/>
      <c r="I87" s="18"/>
      <c r="J87" s="18"/>
      <c r="K87" s="18"/>
    </row>
    <row r="88" spans="2:11" ht="12.75">
      <c r="B88" s="8"/>
      <c r="C88" s="8"/>
      <c r="D88" s="8"/>
      <c r="E88" s="8"/>
      <c r="F88" s="8"/>
      <c r="G88" s="8"/>
      <c r="I88" s="35"/>
      <c r="J88" s="1"/>
      <c r="K88" s="1"/>
    </row>
    <row r="89" spans="2:11" ht="15.75">
      <c r="B89" s="8"/>
      <c r="C89" s="8"/>
      <c r="D89" s="8"/>
      <c r="E89" s="8"/>
      <c r="F89" s="8"/>
      <c r="G89" s="8"/>
      <c r="I89" s="31"/>
      <c r="J89" s="19"/>
      <c r="K89" s="19"/>
    </row>
    <row r="90" spans="2:9" ht="12.75">
      <c r="B90" s="8"/>
      <c r="C90" s="8"/>
      <c r="D90" s="8"/>
      <c r="E90" s="8"/>
      <c r="F90" s="8"/>
      <c r="G90" s="8"/>
      <c r="I90" s="20"/>
    </row>
    <row r="91" spans="2:12" ht="12.75">
      <c r="B91" s="8"/>
      <c r="C91" s="8"/>
      <c r="D91" s="8"/>
      <c r="E91" s="8"/>
      <c r="F91" s="8"/>
      <c r="G91" s="8"/>
      <c r="I91" s="20"/>
      <c r="J91" s="20"/>
      <c r="K91" s="11"/>
      <c r="L91" s="11"/>
    </row>
    <row r="92" spans="2:11" ht="12.75">
      <c r="B92" s="8"/>
      <c r="C92" s="8"/>
      <c r="D92" s="8"/>
      <c r="E92" s="8"/>
      <c r="F92" s="8"/>
      <c r="G92" s="8"/>
      <c r="I92" s="32"/>
      <c r="J92" s="32"/>
      <c r="K92" s="32"/>
    </row>
    <row r="93" spans="2:11" ht="12.75">
      <c r="B93" s="8"/>
      <c r="C93" s="8"/>
      <c r="D93" s="8"/>
      <c r="E93" s="8"/>
      <c r="F93" s="8"/>
      <c r="G93" s="8"/>
      <c r="J93" s="5"/>
      <c r="K93" s="5"/>
    </row>
    <row r="94" spans="2:11" ht="12.75">
      <c r="B94" s="8"/>
      <c r="C94" s="8"/>
      <c r="D94" s="8"/>
      <c r="E94" s="8"/>
      <c r="F94" s="8"/>
      <c r="G94" s="8"/>
      <c r="J94" s="5"/>
      <c r="K94" s="5"/>
    </row>
    <row r="95" spans="2:11" ht="12.75">
      <c r="B95" s="8"/>
      <c r="C95" s="8"/>
      <c r="D95" s="8"/>
      <c r="E95" s="8"/>
      <c r="F95" s="8"/>
      <c r="G95" s="8"/>
      <c r="J95" s="5"/>
      <c r="K95" s="5"/>
    </row>
    <row r="96" spans="2:11" ht="16.5">
      <c r="B96" s="8"/>
      <c r="C96" s="8"/>
      <c r="D96" s="8"/>
      <c r="E96" s="8"/>
      <c r="F96" s="8"/>
      <c r="G96" s="8"/>
      <c r="I96" s="11"/>
      <c r="J96" s="11"/>
      <c r="K96" s="44"/>
    </row>
    <row r="97" spans="2:10" ht="12.75">
      <c r="B97" s="8"/>
      <c r="C97" s="8"/>
      <c r="D97" s="8"/>
      <c r="E97" s="8"/>
      <c r="F97" s="8"/>
      <c r="G97" s="8"/>
      <c r="I97" s="8"/>
      <c r="J97" s="8"/>
    </row>
    <row r="98" spans="2:10" ht="12.75">
      <c r="B98" s="8"/>
      <c r="C98" s="8"/>
      <c r="D98" s="8"/>
      <c r="E98" s="8"/>
      <c r="F98" s="8"/>
      <c r="G98" s="8"/>
      <c r="J98" s="11"/>
    </row>
    <row r="99" spans="2:9" ht="12.75">
      <c r="B99" s="8"/>
      <c r="C99" s="8"/>
      <c r="D99" s="8"/>
      <c r="E99" s="8"/>
      <c r="F99" s="8"/>
      <c r="G99" s="8"/>
      <c r="I99" s="32"/>
    </row>
    <row r="100" spans="2:7" ht="12.75">
      <c r="B100" s="8"/>
      <c r="C100" s="8"/>
      <c r="D100" s="8"/>
      <c r="E100" s="8"/>
      <c r="F100" s="8"/>
      <c r="G100" s="8"/>
    </row>
    <row r="101" spans="2:9" ht="12.75">
      <c r="B101" s="8"/>
      <c r="C101" s="8"/>
      <c r="D101" s="8"/>
      <c r="E101" s="8"/>
      <c r="F101" s="8"/>
      <c r="G101" s="8"/>
      <c r="I101" s="20"/>
    </row>
    <row r="102" spans="2:9" ht="12.75">
      <c r="B102" s="8"/>
      <c r="C102" s="8"/>
      <c r="D102" s="8"/>
      <c r="E102" s="8"/>
      <c r="F102" s="8"/>
      <c r="G102" s="8"/>
      <c r="I102" s="20"/>
    </row>
    <row r="103" spans="2:7" ht="12.75">
      <c r="B103" s="8"/>
      <c r="C103" s="8"/>
      <c r="D103" s="8"/>
      <c r="E103" s="8"/>
      <c r="F103" s="8"/>
      <c r="G103" s="8"/>
    </row>
    <row r="104" spans="2:7" ht="12.75">
      <c r="B104" s="8"/>
      <c r="C104" s="8"/>
      <c r="D104" s="8"/>
      <c r="E104" s="8"/>
      <c r="F104" s="8"/>
      <c r="G104" s="8"/>
    </row>
    <row r="105" spans="2:7" ht="12.75">
      <c r="B105" s="8"/>
      <c r="C105" s="8"/>
      <c r="D105" s="8"/>
      <c r="E105" s="8"/>
      <c r="F105" s="8"/>
      <c r="G105" s="8"/>
    </row>
    <row r="106" spans="2:7" ht="12.75">
      <c r="B106" s="8"/>
      <c r="C106" s="8"/>
      <c r="D106" s="8"/>
      <c r="E106" s="8"/>
      <c r="F106" s="8"/>
      <c r="G106" s="8"/>
    </row>
    <row r="107" spans="2:7" ht="12.75">
      <c r="B107" s="8"/>
      <c r="C107" s="8"/>
      <c r="D107" s="8"/>
      <c r="E107" s="8"/>
      <c r="F107" s="8"/>
      <c r="G107" s="8"/>
    </row>
    <row r="108" spans="2:7" ht="12.75">
      <c r="B108" s="8"/>
      <c r="C108" s="8"/>
      <c r="D108" s="8"/>
      <c r="E108" s="8"/>
      <c r="F108" s="8"/>
      <c r="G108" s="8"/>
    </row>
    <row r="109" spans="2:7" ht="12.75">
      <c r="B109" s="8"/>
      <c r="C109" s="8"/>
      <c r="D109" s="8"/>
      <c r="E109" s="8"/>
      <c r="F109" s="8"/>
      <c r="G109" s="8"/>
    </row>
    <row r="110" spans="2:7" ht="12.75">
      <c r="B110" s="8"/>
      <c r="C110" s="8"/>
      <c r="D110" s="8"/>
      <c r="E110" s="8"/>
      <c r="F110" s="8"/>
      <c r="G110" s="8"/>
    </row>
    <row r="111" spans="2:7" ht="12.75">
      <c r="B111" s="8"/>
      <c r="C111" s="8"/>
      <c r="D111" s="8"/>
      <c r="E111" s="8"/>
      <c r="F111" s="8"/>
      <c r="G111" s="8"/>
    </row>
    <row r="112" spans="2:7" ht="12.75">
      <c r="B112" s="8"/>
      <c r="C112" s="8"/>
      <c r="D112" s="8"/>
      <c r="E112" s="8"/>
      <c r="F112" s="8"/>
      <c r="G112" s="8"/>
    </row>
    <row r="113" spans="2:7" ht="12.75">
      <c r="B113" s="8"/>
      <c r="C113" s="8"/>
      <c r="D113" s="8"/>
      <c r="E113" s="8"/>
      <c r="F113" s="8"/>
      <c r="G113" s="8"/>
    </row>
    <row r="114" spans="2:7" ht="12.75">
      <c r="B114" s="8"/>
      <c r="C114" s="8"/>
      <c r="D114" s="8"/>
      <c r="E114" s="8"/>
      <c r="F114" s="8"/>
      <c r="G114" s="8"/>
    </row>
    <row r="115" spans="2:7" ht="12.75">
      <c r="B115" s="8"/>
      <c r="C115" s="8"/>
      <c r="D115" s="8"/>
      <c r="E115" s="8"/>
      <c r="F115" s="8"/>
      <c r="G115" s="8"/>
    </row>
    <row r="116" spans="2:7" ht="12.75">
      <c r="B116" s="8"/>
      <c r="C116" s="8"/>
      <c r="D116" s="8"/>
      <c r="E116" s="8"/>
      <c r="F116" s="8"/>
      <c r="G116" s="8"/>
    </row>
    <row r="117" spans="2:7" ht="12.75">
      <c r="B117" s="8"/>
      <c r="C117" s="8"/>
      <c r="D117" s="8"/>
      <c r="E117" s="8"/>
      <c r="F117" s="8"/>
      <c r="G117" s="8"/>
    </row>
    <row r="118" spans="2:7" ht="12.75">
      <c r="B118" s="8"/>
      <c r="C118" s="8"/>
      <c r="D118" s="8"/>
      <c r="E118" s="8"/>
      <c r="F118" s="8"/>
      <c r="G118" s="8"/>
    </row>
    <row r="119" spans="2:7" ht="12.75">
      <c r="B119" s="8"/>
      <c r="C119" s="8"/>
      <c r="D119" s="8"/>
      <c r="E119" s="8"/>
      <c r="F119" s="8"/>
      <c r="G119" s="8"/>
    </row>
    <row r="120" spans="2:7" ht="12.75">
      <c r="B120" s="8"/>
      <c r="C120" s="8"/>
      <c r="D120" s="8"/>
      <c r="E120" s="8"/>
      <c r="F120" s="8"/>
      <c r="G120" s="8"/>
    </row>
    <row r="121" spans="2:7" ht="12.75">
      <c r="B121" s="8"/>
      <c r="C121" s="8"/>
      <c r="D121" s="8"/>
      <c r="E121" s="8"/>
      <c r="F121" s="8"/>
      <c r="G121" s="8"/>
    </row>
    <row r="122" spans="2:7" ht="12.75">
      <c r="B122" s="8"/>
      <c r="C122" s="8"/>
      <c r="D122" s="8"/>
      <c r="E122" s="8"/>
      <c r="F122" s="8"/>
      <c r="G122" s="8"/>
    </row>
    <row r="123" spans="2:7" ht="12.75">
      <c r="B123" s="8"/>
      <c r="C123" s="8"/>
      <c r="D123" s="8"/>
      <c r="E123" s="8"/>
      <c r="F123" s="8"/>
      <c r="G123" s="8"/>
    </row>
    <row r="124" spans="2:7" ht="12.75">
      <c r="B124" s="8"/>
      <c r="C124" s="8"/>
      <c r="D124" s="8"/>
      <c r="E124" s="8"/>
      <c r="F124" s="8"/>
      <c r="G124" s="8"/>
    </row>
    <row r="125" spans="2:7" ht="12.75">
      <c r="B125" s="8"/>
      <c r="C125" s="8"/>
      <c r="D125" s="8"/>
      <c r="E125" s="8"/>
      <c r="F125" s="8"/>
      <c r="G125" s="8"/>
    </row>
    <row r="126" spans="2:7" ht="12.75">
      <c r="B126" s="8"/>
      <c r="C126" s="8"/>
      <c r="D126" s="8"/>
      <c r="E126" s="8"/>
      <c r="F126" s="8"/>
      <c r="G126" s="8"/>
    </row>
    <row r="127" spans="2:7" ht="12.75">
      <c r="B127" s="8"/>
      <c r="C127" s="8"/>
      <c r="D127" s="8"/>
      <c r="E127" s="8"/>
      <c r="F127" s="8"/>
      <c r="G127" s="8"/>
    </row>
    <row r="128" spans="2:7" ht="12.75">
      <c r="B128" s="8"/>
      <c r="C128" s="8"/>
      <c r="D128" s="8"/>
      <c r="E128" s="8"/>
      <c r="F128" s="8"/>
      <c r="G128" s="8"/>
    </row>
    <row r="129" spans="2:7" ht="12.75">
      <c r="B129" s="8"/>
      <c r="C129" s="8"/>
      <c r="D129" s="8"/>
      <c r="E129" s="8"/>
      <c r="F129" s="8"/>
      <c r="G129" s="8"/>
    </row>
    <row r="130" spans="2:7" ht="12.75">
      <c r="B130" s="8"/>
      <c r="C130" s="8"/>
      <c r="D130" s="8"/>
      <c r="E130" s="8"/>
      <c r="F130" s="8"/>
      <c r="G130" s="8"/>
    </row>
    <row r="131" spans="2:7" ht="12.75">
      <c r="B131" s="8"/>
      <c r="C131" s="8"/>
      <c r="D131" s="8"/>
      <c r="E131" s="8"/>
      <c r="F131" s="8"/>
      <c r="G131" s="8"/>
    </row>
    <row r="132" spans="2:7" ht="12.75">
      <c r="B132" s="8"/>
      <c r="C132" s="8"/>
      <c r="D132" s="8"/>
      <c r="E132" s="8"/>
      <c r="F132" s="8"/>
      <c r="G132" s="8"/>
    </row>
    <row r="133" spans="2:7" ht="12.75">
      <c r="B133" s="8"/>
      <c r="C133" s="8"/>
      <c r="D133" s="8"/>
      <c r="E133" s="8"/>
      <c r="F133" s="8"/>
      <c r="G133" s="8"/>
    </row>
    <row r="134" spans="2:7" ht="12.75">
      <c r="B134" s="8"/>
      <c r="C134" s="8"/>
      <c r="D134" s="8"/>
      <c r="E134" s="8"/>
      <c r="F134" s="8"/>
      <c r="G134" s="8"/>
    </row>
    <row r="135" spans="2:7" ht="12.75">
      <c r="B135" s="8"/>
      <c r="C135" s="8"/>
      <c r="D135" s="8"/>
      <c r="E135" s="8"/>
      <c r="F135" s="8"/>
      <c r="G135" s="8"/>
    </row>
    <row r="136" spans="2:7" ht="12.75">
      <c r="B136" s="8"/>
      <c r="C136" s="8"/>
      <c r="D136" s="8"/>
      <c r="E136" s="8"/>
      <c r="F136" s="8"/>
      <c r="G136" s="8"/>
    </row>
    <row r="137" spans="2:7" ht="12.75">
      <c r="B137" s="8"/>
      <c r="C137" s="8"/>
      <c r="D137" s="8"/>
      <c r="E137" s="8"/>
      <c r="F137" s="8"/>
      <c r="G137" s="8"/>
    </row>
    <row r="138" spans="2:7" ht="12.75">
      <c r="B138" s="8"/>
      <c r="C138" s="8"/>
      <c r="D138" s="8"/>
      <c r="E138" s="8"/>
      <c r="F138" s="8"/>
      <c r="G138" s="8"/>
    </row>
    <row r="139" spans="2:7" ht="12.75">
      <c r="B139" s="8"/>
      <c r="C139" s="8"/>
      <c r="D139" s="8"/>
      <c r="E139" s="8"/>
      <c r="F139" s="8"/>
      <c r="G139" s="8"/>
    </row>
    <row r="140" spans="2:7" ht="12.75">
      <c r="B140" s="8"/>
      <c r="C140" s="8"/>
      <c r="D140" s="8"/>
      <c r="E140" s="8"/>
      <c r="F140" s="8"/>
      <c r="G140" s="8"/>
    </row>
    <row r="141" spans="2:7" ht="12.75">
      <c r="B141" s="8"/>
      <c r="C141" s="8"/>
      <c r="D141" s="8"/>
      <c r="E141" s="8"/>
      <c r="F141" s="8"/>
      <c r="G141" s="8"/>
    </row>
    <row r="142" spans="2:7" ht="12.75">
      <c r="B142" s="8"/>
      <c r="C142" s="8"/>
      <c r="D142" s="8"/>
      <c r="E142" s="8"/>
      <c r="F142" s="8"/>
      <c r="G142" s="8"/>
    </row>
    <row r="143" spans="2:7" ht="12.75">
      <c r="B143" s="8"/>
      <c r="C143" s="8"/>
      <c r="D143" s="8"/>
      <c r="E143" s="8"/>
      <c r="F143" s="8"/>
      <c r="G143" s="8"/>
    </row>
    <row r="144" spans="2:7" ht="12.75">
      <c r="B144" s="8"/>
      <c r="C144" s="8"/>
      <c r="D144" s="8"/>
      <c r="E144" s="8"/>
      <c r="F144" s="8"/>
      <c r="G144" s="8"/>
    </row>
    <row r="145" spans="2:7" ht="12.75">
      <c r="B145" s="8"/>
      <c r="C145" s="8"/>
      <c r="D145" s="8"/>
      <c r="E145" s="8"/>
      <c r="F145" s="8"/>
      <c r="G145" s="8"/>
    </row>
    <row r="146" spans="2:7" ht="12.75">
      <c r="B146" s="8"/>
      <c r="C146" s="8"/>
      <c r="D146" s="8"/>
      <c r="E146" s="8"/>
      <c r="F146" s="8"/>
      <c r="G146" s="8"/>
    </row>
    <row r="147" spans="2:7" ht="12.75">
      <c r="B147" s="8"/>
      <c r="C147" s="8"/>
      <c r="D147" s="8"/>
      <c r="E147" s="8"/>
      <c r="F147" s="8"/>
      <c r="G147" s="8"/>
    </row>
    <row r="148" spans="2:7" ht="12.75">
      <c r="B148" s="8"/>
      <c r="C148" s="8"/>
      <c r="D148" s="8"/>
      <c r="E148" s="8"/>
      <c r="F148" s="8"/>
      <c r="G148" s="8"/>
    </row>
    <row r="149" spans="2:7" ht="12.75">
      <c r="B149" s="8"/>
      <c r="C149" s="8"/>
      <c r="D149" s="8"/>
      <c r="E149" s="8"/>
      <c r="F149" s="8"/>
      <c r="G149" s="8"/>
    </row>
    <row r="150" spans="2:7" ht="12.75">
      <c r="B150" s="8"/>
      <c r="C150" s="8"/>
      <c r="D150" s="8"/>
      <c r="E150" s="8"/>
      <c r="F150" s="8"/>
      <c r="G150" s="8"/>
    </row>
    <row r="151" spans="2:7" ht="12.75">
      <c r="B151" s="8"/>
      <c r="C151" s="8"/>
      <c r="D151" s="8"/>
      <c r="E151" s="8"/>
      <c r="F151" s="8"/>
      <c r="G151" s="8"/>
    </row>
    <row r="152" spans="2:7" ht="12.75">
      <c r="B152" s="8"/>
      <c r="C152" s="8"/>
      <c r="D152" s="8"/>
      <c r="E152" s="8"/>
      <c r="F152" s="8"/>
      <c r="G152" s="8"/>
    </row>
    <row r="153" spans="2:7" ht="12.75">
      <c r="B153" s="8"/>
      <c r="C153" s="8"/>
      <c r="D153" s="8"/>
      <c r="E153" s="8"/>
      <c r="F153" s="8"/>
      <c r="G153" s="8"/>
    </row>
    <row r="154" spans="2:7" ht="12.75">
      <c r="B154" s="8"/>
      <c r="C154" s="8"/>
      <c r="D154" s="8"/>
      <c r="E154" s="8"/>
      <c r="F154" s="8"/>
      <c r="G154" s="8"/>
    </row>
    <row r="155" spans="2:7" ht="12.75">
      <c r="B155" s="8"/>
      <c r="C155" s="8"/>
      <c r="D155" s="8"/>
      <c r="E155" s="8"/>
      <c r="F155" s="8"/>
      <c r="G155" s="8"/>
    </row>
    <row r="156" spans="2:7" ht="12.75">
      <c r="B156" s="8"/>
      <c r="C156" s="8"/>
      <c r="D156" s="8"/>
      <c r="E156" s="8"/>
      <c r="F156" s="8"/>
      <c r="G156" s="8"/>
    </row>
    <row r="157" spans="2:7" ht="12.75">
      <c r="B157" s="8"/>
      <c r="C157" s="8"/>
      <c r="D157" s="8"/>
      <c r="E157" s="8"/>
      <c r="F157" s="8"/>
      <c r="G157" s="8"/>
    </row>
    <row r="158" spans="2:7" ht="12.75">
      <c r="B158" s="8"/>
      <c r="C158" s="8"/>
      <c r="D158" s="8"/>
      <c r="E158" s="8"/>
      <c r="F158" s="8"/>
      <c r="G158" s="8"/>
    </row>
    <row r="159" spans="2:7" ht="12.75">
      <c r="B159" s="8"/>
      <c r="C159" s="8"/>
      <c r="D159" s="8"/>
      <c r="E159" s="8"/>
      <c r="F159" s="8"/>
      <c r="G159" s="8"/>
    </row>
    <row r="160" spans="2:7" ht="12.75">
      <c r="B160" s="8"/>
      <c r="C160" s="8"/>
      <c r="D160" s="8"/>
      <c r="E160" s="8"/>
      <c r="F160" s="8"/>
      <c r="G160" s="8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7" ht="12.75">
      <c r="B163" s="8"/>
      <c r="C163" s="8"/>
      <c r="D163" s="8"/>
      <c r="E163" s="8"/>
      <c r="F163" s="8"/>
      <c r="G163" s="8"/>
    </row>
    <row r="164" spans="2:7" ht="12.75">
      <c r="B164" s="8"/>
      <c r="C164" s="8"/>
      <c r="D164" s="8"/>
      <c r="E164" s="8"/>
      <c r="F164" s="8"/>
      <c r="G164" s="8"/>
    </row>
    <row r="165" spans="2:7" ht="12.75">
      <c r="B165" s="8"/>
      <c r="C165" s="8"/>
      <c r="D165" s="8"/>
      <c r="E165" s="8"/>
      <c r="F165" s="8"/>
      <c r="G165" s="8"/>
    </row>
    <row r="166" spans="2:7" ht="12.75">
      <c r="B166" s="8"/>
      <c r="C166" s="8"/>
      <c r="D166" s="8"/>
      <c r="E166" s="8"/>
      <c r="F166" s="8"/>
      <c r="G166" s="8"/>
    </row>
    <row r="167" spans="2:7" ht="12.75">
      <c r="B167" s="8"/>
      <c r="C167" s="8"/>
      <c r="D167" s="8"/>
      <c r="E167" s="8"/>
      <c r="F167" s="8"/>
      <c r="G167" s="8"/>
    </row>
    <row r="168" spans="2:7" ht="12.75">
      <c r="B168" s="8"/>
      <c r="C168" s="8"/>
      <c r="D168" s="8"/>
      <c r="E168" s="8"/>
      <c r="F168" s="8"/>
      <c r="G168" s="8"/>
    </row>
    <row r="169" spans="2:7" ht="12.75">
      <c r="B169" s="8"/>
      <c r="C169" s="8"/>
      <c r="D169" s="8"/>
      <c r="E169" s="8"/>
      <c r="F169" s="8"/>
      <c r="G169" s="8"/>
    </row>
    <row r="170" spans="2:7" ht="12.75">
      <c r="B170" s="8"/>
      <c r="C170" s="8"/>
      <c r="D170" s="8"/>
      <c r="E170" s="8"/>
      <c r="F170" s="8"/>
      <c r="G170" s="8"/>
    </row>
    <row r="171" spans="2:7" ht="12.75">
      <c r="B171" s="8"/>
      <c r="C171" s="8"/>
      <c r="D171" s="8"/>
      <c r="E171" s="8"/>
      <c r="F171" s="8"/>
      <c r="G171" s="8"/>
    </row>
    <row r="172" spans="2:7" ht="12.75">
      <c r="B172" s="8"/>
      <c r="C172" s="8"/>
      <c r="D172" s="8"/>
      <c r="E172" s="8"/>
      <c r="F172" s="8"/>
      <c r="G172" s="8"/>
    </row>
    <row r="173" spans="2:7" ht="12.75">
      <c r="B173" s="8"/>
      <c r="C173" s="8"/>
      <c r="D173" s="8"/>
      <c r="E173" s="8"/>
      <c r="F173" s="8"/>
      <c r="G173" s="8"/>
    </row>
    <row r="174" spans="2:7" ht="12.75">
      <c r="B174" s="8"/>
      <c r="C174" s="8"/>
      <c r="D174" s="8"/>
      <c r="E174" s="8"/>
      <c r="F174" s="8"/>
      <c r="G174" s="8"/>
    </row>
    <row r="175" spans="2:7" ht="12.75">
      <c r="B175" s="8"/>
      <c r="C175" s="8"/>
      <c r="D175" s="8"/>
      <c r="E175" s="8"/>
      <c r="F175" s="8"/>
      <c r="G175" s="8"/>
    </row>
    <row r="176" spans="2:7" ht="12.75">
      <c r="B176" s="8"/>
      <c r="C176" s="8"/>
      <c r="D176" s="8"/>
      <c r="E176" s="8"/>
      <c r="F176" s="8"/>
      <c r="G176" s="8"/>
    </row>
    <row r="177" spans="2:7" ht="12.75">
      <c r="B177" s="8"/>
      <c r="C177" s="8"/>
      <c r="D177" s="8"/>
      <c r="E177" s="8"/>
      <c r="F177" s="8"/>
      <c r="G177" s="8"/>
    </row>
    <row r="178" spans="2:7" ht="12.75">
      <c r="B178" s="8"/>
      <c r="C178" s="8"/>
      <c r="D178" s="8"/>
      <c r="E178" s="8"/>
      <c r="F178" s="8"/>
      <c r="G178" s="8"/>
    </row>
    <row r="179" spans="2:7" ht="12.75">
      <c r="B179" s="8"/>
      <c r="C179" s="8"/>
      <c r="D179" s="8"/>
      <c r="E179" s="8"/>
      <c r="F179" s="8"/>
      <c r="G179" s="8"/>
    </row>
    <row r="180" spans="2:7" ht="12.75">
      <c r="B180" s="8"/>
      <c r="C180" s="8"/>
      <c r="D180" s="8"/>
      <c r="E180" s="8"/>
      <c r="F180" s="8"/>
      <c r="G180" s="8"/>
    </row>
    <row r="181" spans="2:7" ht="12.75">
      <c r="B181" s="8"/>
      <c r="C181" s="8"/>
      <c r="D181" s="8"/>
      <c r="E181" s="8"/>
      <c r="F181" s="8"/>
      <c r="G181" s="8"/>
    </row>
    <row r="182" spans="2:7" ht="12.75">
      <c r="B182" s="8"/>
      <c r="C182" s="8"/>
      <c r="D182" s="8"/>
      <c r="E182" s="8"/>
      <c r="F182" s="8"/>
      <c r="G182" s="8"/>
    </row>
    <row r="183" spans="2:7" ht="12.75">
      <c r="B183" s="8"/>
      <c r="C183" s="8"/>
      <c r="D183" s="8"/>
      <c r="E183" s="8"/>
      <c r="F183" s="8"/>
      <c r="G183" s="8"/>
    </row>
    <row r="184" spans="2:7" ht="12.75">
      <c r="B184" s="8"/>
      <c r="C184" s="8"/>
      <c r="D184" s="8"/>
      <c r="E184" s="8"/>
      <c r="F184" s="8"/>
      <c r="G184" s="8"/>
    </row>
    <row r="185" spans="2:7" ht="12.75">
      <c r="B185" s="8"/>
      <c r="C185" s="8"/>
      <c r="D185" s="8"/>
      <c r="E185" s="8"/>
      <c r="F185" s="8"/>
      <c r="G185" s="8"/>
    </row>
    <row r="186" spans="2:7" ht="12.75">
      <c r="B186" s="8"/>
      <c r="C186" s="8"/>
      <c r="D186" s="8"/>
      <c r="E186" s="8"/>
      <c r="F186" s="8"/>
      <c r="G186" s="8"/>
    </row>
    <row r="187" spans="2:7" ht="12.75">
      <c r="B187" s="8"/>
      <c r="C187" s="8"/>
      <c r="D187" s="8"/>
      <c r="E187" s="8"/>
      <c r="F187" s="8"/>
      <c r="G187" s="8"/>
    </row>
    <row r="188" spans="2:7" ht="12.75">
      <c r="B188" s="8"/>
      <c r="C188" s="8"/>
      <c r="D188" s="8"/>
      <c r="E188" s="8"/>
      <c r="F188" s="8"/>
      <c r="G188" s="8"/>
    </row>
    <row r="189" spans="2:7" ht="12.75">
      <c r="B189" s="8"/>
      <c r="C189" s="8"/>
      <c r="D189" s="8"/>
      <c r="E189" s="8"/>
      <c r="F189" s="8"/>
      <c r="G189" s="8"/>
    </row>
    <row r="190" spans="2:7" ht="12.75">
      <c r="B190" s="8"/>
      <c r="C190" s="8"/>
      <c r="D190" s="8"/>
      <c r="E190" s="8"/>
      <c r="F190" s="8"/>
      <c r="G190" s="8"/>
    </row>
    <row r="191" spans="2:7" ht="12.75">
      <c r="B191" s="8"/>
      <c r="C191" s="8"/>
      <c r="D191" s="8"/>
      <c r="E191" s="8"/>
      <c r="F191" s="8"/>
      <c r="G191" s="8"/>
    </row>
    <row r="192" spans="2:7" ht="12.75">
      <c r="B192" s="8"/>
      <c r="C192" s="8"/>
      <c r="D192" s="8"/>
      <c r="E192" s="8"/>
      <c r="F192" s="8"/>
      <c r="G192" s="8"/>
    </row>
    <row r="193" spans="2:7" ht="12.75">
      <c r="B193" s="8"/>
      <c r="C193" s="8"/>
      <c r="D193" s="8"/>
      <c r="E193" s="8"/>
      <c r="F193" s="8"/>
      <c r="G193" s="8"/>
    </row>
    <row r="194" spans="2:7" ht="12.75">
      <c r="B194" s="8"/>
      <c r="C194" s="8"/>
      <c r="D194" s="8"/>
      <c r="E194" s="8"/>
      <c r="F194" s="8"/>
      <c r="G194" s="8"/>
    </row>
    <row r="195" spans="2:7" ht="12.75">
      <c r="B195" s="8"/>
      <c r="C195" s="8"/>
      <c r="D195" s="8"/>
      <c r="E195" s="8"/>
      <c r="F195" s="8"/>
      <c r="G195" s="8"/>
    </row>
    <row r="196" spans="2:7" ht="12.75">
      <c r="B196" s="8"/>
      <c r="C196" s="8"/>
      <c r="D196" s="8"/>
      <c r="E196" s="8"/>
      <c r="F196" s="8"/>
      <c r="G196" s="8"/>
    </row>
    <row r="197" spans="2:7" ht="12.75">
      <c r="B197" s="8"/>
      <c r="C197" s="8"/>
      <c r="D197" s="8"/>
      <c r="E197" s="8"/>
      <c r="F197" s="8"/>
      <c r="G197" s="8"/>
    </row>
    <row r="198" spans="2:7" ht="12.75">
      <c r="B198" s="8"/>
      <c r="C198" s="8"/>
      <c r="D198" s="8"/>
      <c r="E198" s="8"/>
      <c r="F198" s="8"/>
      <c r="G198" s="8"/>
    </row>
    <row r="199" spans="2:7" ht="12.75">
      <c r="B199" s="8"/>
      <c r="C199" s="8"/>
      <c r="D199" s="8"/>
      <c r="E199" s="8"/>
      <c r="F199" s="8"/>
      <c r="G199" s="8"/>
    </row>
    <row r="200" spans="2:7" ht="12.75">
      <c r="B200" s="8"/>
      <c r="C200" s="8"/>
      <c r="D200" s="8"/>
      <c r="E200" s="8"/>
      <c r="F200" s="8"/>
      <c r="G200" s="8"/>
    </row>
    <row r="201" spans="2:7" ht="12.75">
      <c r="B201" s="8"/>
      <c r="C201" s="8"/>
      <c r="D201" s="8"/>
      <c r="E201" s="8"/>
      <c r="F201" s="8"/>
      <c r="G201" s="8"/>
    </row>
    <row r="202" spans="2:7" ht="12.75">
      <c r="B202" s="8"/>
      <c r="C202" s="8"/>
      <c r="D202" s="8"/>
      <c r="E202" s="8"/>
      <c r="F202" s="8"/>
      <c r="G202" s="8"/>
    </row>
    <row r="203" spans="2:7" ht="12.75">
      <c r="B203" s="8"/>
      <c r="C203" s="8"/>
      <c r="D203" s="8"/>
      <c r="E203" s="8"/>
      <c r="F203" s="8"/>
      <c r="G203" s="8"/>
    </row>
    <row r="204" spans="2:7" ht="12.75">
      <c r="B204" s="8"/>
      <c r="C204" s="8"/>
      <c r="D204" s="8"/>
      <c r="E204" s="8"/>
      <c r="F204" s="8"/>
      <c r="G204" s="8"/>
    </row>
    <row r="205" spans="2:7" ht="12.75">
      <c r="B205" s="8"/>
      <c r="C205" s="8"/>
      <c r="D205" s="8"/>
      <c r="E205" s="8"/>
      <c r="F205" s="8"/>
      <c r="G205" s="8"/>
    </row>
    <row r="206" spans="2:7" ht="12.75">
      <c r="B206" s="8"/>
      <c r="C206" s="8"/>
      <c r="D206" s="8"/>
      <c r="E206" s="8"/>
      <c r="F206" s="8"/>
      <c r="G206" s="8"/>
    </row>
    <row r="207" spans="2:7" ht="12.75">
      <c r="B207" s="8"/>
      <c r="C207" s="8"/>
      <c r="D207" s="8"/>
      <c r="E207" s="8"/>
      <c r="F207" s="8"/>
      <c r="G207" s="8"/>
    </row>
    <row r="208" spans="2:7" ht="12.75">
      <c r="B208" s="8"/>
      <c r="C208" s="8"/>
      <c r="D208" s="8"/>
      <c r="E208" s="8"/>
      <c r="F208" s="8"/>
      <c r="G208" s="8"/>
    </row>
    <row r="209" spans="2:7" ht="12.75">
      <c r="B209" s="8"/>
      <c r="C209" s="8"/>
      <c r="D209" s="8"/>
      <c r="E209" s="8"/>
      <c r="F209" s="8"/>
      <c r="G209" s="8"/>
    </row>
    <row r="210" spans="2:7" ht="12.75">
      <c r="B210" s="8"/>
      <c r="C210" s="8"/>
      <c r="D210" s="8"/>
      <c r="E210" s="8"/>
      <c r="F210" s="8"/>
      <c r="G210" s="8"/>
    </row>
    <row r="211" spans="2:7" ht="12.75">
      <c r="B211" s="8"/>
      <c r="C211" s="8"/>
      <c r="D211" s="8"/>
      <c r="E211" s="8"/>
      <c r="F211" s="8"/>
      <c r="G211" s="8"/>
    </row>
    <row r="212" spans="2:7" ht="12.75">
      <c r="B212" s="8"/>
      <c r="C212" s="8"/>
      <c r="D212" s="8"/>
      <c r="E212" s="8"/>
      <c r="F212" s="8"/>
      <c r="G212" s="8"/>
    </row>
    <row r="213" spans="2:7" ht="12.75">
      <c r="B213" s="8"/>
      <c r="C213" s="8"/>
      <c r="D213" s="8"/>
      <c r="E213" s="8"/>
      <c r="F213" s="8"/>
      <c r="G213" s="8"/>
    </row>
    <row r="214" spans="2:7" ht="12.75">
      <c r="B214" s="8"/>
      <c r="C214" s="8"/>
      <c r="D214" s="8"/>
      <c r="E214" s="8"/>
      <c r="F214" s="8"/>
      <c r="G214" s="8"/>
    </row>
    <row r="215" spans="2:7" ht="12.75">
      <c r="B215" s="8"/>
      <c r="C215" s="8"/>
      <c r="D215" s="8"/>
      <c r="E215" s="8"/>
      <c r="F215" s="8"/>
      <c r="G215" s="8"/>
    </row>
    <row r="216" spans="2:7" ht="12.75">
      <c r="B216" s="8"/>
      <c r="C216" s="8"/>
      <c r="D216" s="8"/>
      <c r="E216" s="8"/>
      <c r="F216" s="8"/>
      <c r="G216" s="8"/>
    </row>
    <row r="217" spans="2:7" ht="12.75">
      <c r="B217" s="8"/>
      <c r="C217" s="8"/>
      <c r="D217" s="8"/>
      <c r="E217" s="8"/>
      <c r="F217" s="8"/>
      <c r="G217" s="8"/>
    </row>
    <row r="218" spans="2:7" ht="12.75">
      <c r="B218" s="8"/>
      <c r="C218" s="8"/>
      <c r="D218" s="8"/>
      <c r="E218" s="8"/>
      <c r="F218" s="8"/>
      <c r="G218" s="8"/>
    </row>
    <row r="219" spans="2:7" ht="12.75">
      <c r="B219" s="8"/>
      <c r="C219" s="8"/>
      <c r="D219" s="8"/>
      <c r="E219" s="8"/>
      <c r="F219" s="8"/>
      <c r="G219" s="8"/>
    </row>
    <row r="220" spans="2:7" ht="12.75">
      <c r="B220" s="8"/>
      <c r="C220" s="8"/>
      <c r="D220" s="8"/>
      <c r="E220" s="8"/>
      <c r="F220" s="8"/>
      <c r="G220" s="8"/>
    </row>
    <row r="221" spans="2:7" ht="12.75">
      <c r="B221" s="8"/>
      <c r="C221" s="8"/>
      <c r="D221" s="8"/>
      <c r="E221" s="8"/>
      <c r="F221" s="8"/>
      <c r="G221" s="8"/>
    </row>
    <row r="222" spans="2:7" ht="12.75">
      <c r="B222" s="8"/>
      <c r="C222" s="8"/>
      <c r="D222" s="8"/>
      <c r="E222" s="8"/>
      <c r="F222" s="8"/>
      <c r="G222" s="8"/>
    </row>
    <row r="223" spans="2:7" ht="12.75">
      <c r="B223" s="8"/>
      <c r="C223" s="8"/>
      <c r="D223" s="8"/>
      <c r="E223" s="8"/>
      <c r="F223" s="8"/>
      <c r="G223" s="8"/>
    </row>
    <row r="224" spans="2:7" ht="12.75">
      <c r="B224" s="8"/>
      <c r="C224" s="8"/>
      <c r="D224" s="8"/>
      <c r="E224" s="8"/>
      <c r="F224" s="8"/>
      <c r="G224" s="8"/>
    </row>
    <row r="225" spans="2:7" ht="12.75">
      <c r="B225" s="8"/>
      <c r="C225" s="8"/>
      <c r="D225" s="8"/>
      <c r="E225" s="8"/>
      <c r="F225" s="8"/>
      <c r="G225" s="8"/>
    </row>
    <row r="226" spans="2:7" ht="12.75">
      <c r="B226" s="8"/>
      <c r="C226" s="8"/>
      <c r="D226" s="8"/>
      <c r="E226" s="8"/>
      <c r="F226" s="8"/>
      <c r="G226" s="8"/>
    </row>
    <row r="227" spans="2:7" ht="12.75">
      <c r="B227" s="8"/>
      <c r="C227" s="8"/>
      <c r="D227" s="8"/>
      <c r="E227" s="8"/>
      <c r="F227" s="8"/>
      <c r="G227" s="8"/>
    </row>
    <row r="228" spans="2:7" ht="12.75">
      <c r="B228" s="8"/>
      <c r="C228" s="8"/>
      <c r="D228" s="8"/>
      <c r="E228" s="8"/>
      <c r="F228" s="8"/>
      <c r="G228" s="8"/>
    </row>
    <row r="229" spans="2:7" ht="12.75">
      <c r="B229" s="8"/>
      <c r="C229" s="8"/>
      <c r="D229" s="8"/>
      <c r="E229" s="8"/>
      <c r="F229" s="8"/>
      <c r="G229" s="8"/>
    </row>
    <row r="230" spans="2:7" ht="12.75">
      <c r="B230" s="8"/>
      <c r="C230" s="8"/>
      <c r="D230" s="8"/>
      <c r="E230" s="8"/>
      <c r="F230" s="8"/>
      <c r="G230" s="8"/>
    </row>
    <row r="231" spans="2:7" ht="12.75">
      <c r="B231" s="8"/>
      <c r="C231" s="8"/>
      <c r="D231" s="8"/>
      <c r="E231" s="8"/>
      <c r="F231" s="8"/>
      <c r="G231" s="8"/>
    </row>
    <row r="232" spans="2:7" ht="12.75">
      <c r="B232" s="8"/>
      <c r="C232" s="8"/>
      <c r="D232" s="8"/>
      <c r="E232" s="8"/>
      <c r="F232" s="8"/>
      <c r="G232" s="8"/>
    </row>
    <row r="233" spans="2:7" ht="12.75">
      <c r="B233" s="8"/>
      <c r="C233" s="8"/>
      <c r="D233" s="8"/>
      <c r="E233" s="8"/>
      <c r="F233" s="8"/>
      <c r="G233" s="8"/>
    </row>
    <row r="234" spans="2:7" ht="12.75">
      <c r="B234" s="8"/>
      <c r="C234" s="8"/>
      <c r="D234" s="8"/>
      <c r="E234" s="8"/>
      <c r="F234" s="8"/>
      <c r="G234" s="8"/>
    </row>
    <row r="235" spans="2:7" ht="12.75">
      <c r="B235" s="8"/>
      <c r="C235" s="8"/>
      <c r="D235" s="8"/>
      <c r="E235" s="8"/>
      <c r="F235" s="8"/>
      <c r="G235" s="8"/>
    </row>
    <row r="236" spans="2:7" ht="12.75">
      <c r="B236" s="8"/>
      <c r="C236" s="8"/>
      <c r="D236" s="8"/>
      <c r="E236" s="8"/>
      <c r="F236" s="8"/>
      <c r="G236" s="8"/>
    </row>
    <row r="237" spans="2:7" ht="12.75">
      <c r="B237" s="8"/>
      <c r="C237" s="8"/>
      <c r="D237" s="8"/>
      <c r="E237" s="8"/>
      <c r="F237" s="8"/>
      <c r="G237" s="8"/>
    </row>
    <row r="238" spans="2:7" ht="12.75">
      <c r="B238" s="8"/>
      <c r="C238" s="8"/>
      <c r="D238" s="8"/>
      <c r="E238" s="8"/>
      <c r="F238" s="8"/>
      <c r="G238" s="8"/>
    </row>
    <row r="239" spans="2:7" ht="12.75">
      <c r="B239" s="8"/>
      <c r="C239" s="8"/>
      <c r="D239" s="8"/>
      <c r="E239" s="8"/>
      <c r="F239" s="8"/>
      <c r="G239" s="8"/>
    </row>
    <row r="240" spans="2:7" ht="12.75">
      <c r="B240" s="8"/>
      <c r="C240" s="8"/>
      <c r="D240" s="8"/>
      <c r="E240" s="8"/>
      <c r="F240" s="8"/>
      <c r="G240" s="8"/>
    </row>
    <row r="241" spans="2:7" ht="12.75">
      <c r="B241" s="8"/>
      <c r="C241" s="8"/>
      <c r="D241" s="8"/>
      <c r="E241" s="8"/>
      <c r="F241" s="8"/>
      <c r="G241" s="8"/>
    </row>
    <row r="242" spans="2:7" ht="12.75">
      <c r="B242" s="8"/>
      <c r="C242" s="8"/>
      <c r="D242" s="8"/>
      <c r="E242" s="8"/>
      <c r="F242" s="8"/>
      <c r="G242" s="8"/>
    </row>
    <row r="243" spans="2:7" ht="12.75">
      <c r="B243" s="8"/>
      <c r="C243" s="8"/>
      <c r="D243" s="8"/>
      <c r="E243" s="8"/>
      <c r="F243" s="8"/>
      <c r="G243" s="8"/>
    </row>
    <row r="244" spans="2:7" ht="12.75">
      <c r="B244" s="8"/>
      <c r="C244" s="8"/>
      <c r="D244" s="8"/>
      <c r="E244" s="8"/>
      <c r="F244" s="8"/>
      <c r="G244" s="8"/>
    </row>
    <row r="245" spans="2:7" ht="12.75">
      <c r="B245" s="8"/>
      <c r="C245" s="8"/>
      <c r="D245" s="8"/>
      <c r="E245" s="8"/>
      <c r="F245" s="8"/>
      <c r="G245" s="8"/>
    </row>
    <row r="246" spans="2:7" ht="12.75">
      <c r="B246" s="8"/>
      <c r="C246" s="8"/>
      <c r="D246" s="8"/>
      <c r="E246" s="8"/>
      <c r="F246" s="8"/>
      <c r="G246" s="8"/>
    </row>
    <row r="247" spans="2:7" ht="12.75">
      <c r="B247" s="8"/>
      <c r="C247" s="8"/>
      <c r="D247" s="8"/>
      <c r="E247" s="8"/>
      <c r="F247" s="8"/>
      <c r="G247" s="8"/>
    </row>
    <row r="248" spans="2:7" ht="12.75">
      <c r="B248" s="8"/>
      <c r="C248" s="8"/>
      <c r="D248" s="8"/>
      <c r="E248" s="8"/>
      <c r="F248" s="8"/>
      <c r="G248" s="8"/>
    </row>
    <row r="249" spans="2:7" ht="12.75">
      <c r="B249" s="8"/>
      <c r="C249" s="8"/>
      <c r="D249" s="8"/>
      <c r="E249" s="8"/>
      <c r="F249" s="8"/>
      <c r="G249" s="8"/>
    </row>
    <row r="250" spans="2:7" ht="12.75">
      <c r="B250" s="8"/>
      <c r="C250" s="8"/>
      <c r="D250" s="8"/>
      <c r="E250" s="8"/>
      <c r="F250" s="8"/>
      <c r="G250" s="8"/>
    </row>
    <row r="251" spans="2:7" ht="12.75">
      <c r="B251" s="8"/>
      <c r="C251" s="8"/>
      <c r="D251" s="8"/>
      <c r="E251" s="8"/>
      <c r="F251" s="8"/>
      <c r="G251" s="8"/>
    </row>
    <row r="252" spans="2:7" ht="12.75">
      <c r="B252" s="8"/>
      <c r="C252" s="8"/>
      <c r="D252" s="8"/>
      <c r="E252" s="8"/>
      <c r="F252" s="8"/>
      <c r="G252" s="8"/>
    </row>
    <row r="253" spans="2:7" ht="12.75">
      <c r="B253" s="8"/>
      <c r="C253" s="8"/>
      <c r="D253" s="8"/>
      <c r="E253" s="8"/>
      <c r="F253" s="8"/>
      <c r="G253" s="8"/>
    </row>
    <row r="254" spans="2:7" ht="12.75">
      <c r="B254" s="8"/>
      <c r="C254" s="8"/>
      <c r="D254" s="8"/>
      <c r="E254" s="8"/>
      <c r="F254" s="8"/>
      <c r="G254" s="8"/>
    </row>
    <row r="255" spans="2:7" ht="12.75">
      <c r="B255" s="8"/>
      <c r="C255" s="8"/>
      <c r="D255" s="8"/>
      <c r="E255" s="8"/>
      <c r="F255" s="8"/>
      <c r="G255" s="8"/>
    </row>
    <row r="256" spans="2:7" ht="12.75">
      <c r="B256" s="8"/>
      <c r="C256" s="8"/>
      <c r="D256" s="8"/>
      <c r="E256" s="8"/>
      <c r="F256" s="8"/>
      <c r="G256" s="8"/>
    </row>
    <row r="257" spans="2:7" ht="12.75">
      <c r="B257" s="8"/>
      <c r="C257" s="8"/>
      <c r="D257" s="8"/>
      <c r="E257" s="8"/>
      <c r="F257" s="8"/>
      <c r="G257" s="8"/>
    </row>
    <row r="258" spans="2:7" ht="12.75">
      <c r="B258" s="8"/>
      <c r="C258" s="8"/>
      <c r="D258" s="8"/>
      <c r="E258" s="8"/>
      <c r="F258" s="8"/>
      <c r="G258" s="8"/>
    </row>
  </sheetData>
  <sheetProtection/>
  <mergeCells count="66">
    <mergeCell ref="D68:D72"/>
    <mergeCell ref="E68:E72"/>
    <mergeCell ref="B63:B67"/>
    <mergeCell ref="C33:C37"/>
    <mergeCell ref="E53:E57"/>
    <mergeCell ref="C63:C67"/>
    <mergeCell ref="D63:D67"/>
    <mergeCell ref="B38:B42"/>
    <mergeCell ref="E33:E37"/>
    <mergeCell ref="B43:B47"/>
    <mergeCell ref="B33:B37"/>
    <mergeCell ref="B28:B32"/>
    <mergeCell ref="B23:B27"/>
    <mergeCell ref="E23:E27"/>
    <mergeCell ref="C28:C32"/>
    <mergeCell ref="D28:D32"/>
    <mergeCell ref="D33:D37"/>
    <mergeCell ref="F2:K2"/>
    <mergeCell ref="E18:E22"/>
    <mergeCell ref="G5:G6"/>
    <mergeCell ref="F5:F6"/>
    <mergeCell ref="C3:F3"/>
    <mergeCell ref="D38:D42"/>
    <mergeCell ref="E38:E42"/>
    <mergeCell ref="E5:E6"/>
    <mergeCell ref="C8:C12"/>
    <mergeCell ref="C5:C6"/>
    <mergeCell ref="B5:B6"/>
    <mergeCell ref="B8:B12"/>
    <mergeCell ref="D8:D12"/>
    <mergeCell ref="B18:B22"/>
    <mergeCell ref="B13:B17"/>
    <mergeCell ref="C23:C27"/>
    <mergeCell ref="D23:D27"/>
    <mergeCell ref="D18:D22"/>
    <mergeCell ref="C13:C17"/>
    <mergeCell ref="D13:D17"/>
    <mergeCell ref="C38:C42"/>
    <mergeCell ref="C43:C47"/>
    <mergeCell ref="H5:L5"/>
    <mergeCell ref="D5:D6"/>
    <mergeCell ref="C18:C22"/>
    <mergeCell ref="E8:E12"/>
    <mergeCell ref="E43:E47"/>
    <mergeCell ref="E28:E32"/>
    <mergeCell ref="E13:E17"/>
    <mergeCell ref="D48:D52"/>
    <mergeCell ref="D43:D47"/>
    <mergeCell ref="B58:B62"/>
    <mergeCell ref="C58:C62"/>
    <mergeCell ref="D58:D62"/>
    <mergeCell ref="E63:E67"/>
    <mergeCell ref="E48:E52"/>
    <mergeCell ref="C53:C57"/>
    <mergeCell ref="B48:B52"/>
    <mergeCell ref="C48:C52"/>
    <mergeCell ref="B73:B77"/>
    <mergeCell ref="C73:C77"/>
    <mergeCell ref="D73:D77"/>
    <mergeCell ref="E73:E77"/>
    <mergeCell ref="B78:E82"/>
    <mergeCell ref="B53:B57"/>
    <mergeCell ref="D53:D57"/>
    <mergeCell ref="E58:E62"/>
    <mergeCell ref="B68:B72"/>
    <mergeCell ref="C68:C72"/>
  </mergeCells>
  <printOptions/>
  <pageMargins left="0.2" right="0.2" top="0.33" bottom="0.2" header="0.2" footer="0.2"/>
  <pageSetup horizontalDpi="600" verticalDpi="600" orientation="landscape" paperSize="9" scale="56" r:id="rId1"/>
  <headerFooter differentFirst="1">
    <oddHeader>&amp;C&amp;P</oddHeader>
  </headerFooter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Админ</cp:lastModifiedBy>
  <cp:lastPrinted>2023-10-25T06:58:32Z</cp:lastPrinted>
  <dcterms:created xsi:type="dcterms:W3CDTF">2017-03-26T16:38:27Z</dcterms:created>
  <dcterms:modified xsi:type="dcterms:W3CDTF">2023-12-18T11:20:35Z</dcterms:modified>
  <cp:category/>
  <cp:version/>
  <cp:contentType/>
  <cp:contentStatus/>
</cp:coreProperties>
</file>