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11760" activeTab="0"/>
  </bookViews>
  <sheets>
    <sheet name="1" sheetId="1" r:id="rId1"/>
    <sheet name="Лист1" sheetId="2" r:id="rId2"/>
    <sheet name="Лист2" sheetId="3" r:id="rId3"/>
    <sheet name="Лист4" sheetId="4" r:id="rId4"/>
    <sheet name="11.12" sheetId="5" r:id="rId5"/>
    <sheet name="Лист5" sheetId="6" r:id="rId6"/>
  </sheets>
  <definedNames>
    <definedName name="_xlnm.Print_Area" localSheetId="0">'1'!$A$1:$L$80</definedName>
  </definedNames>
  <calcPr fullCalcOnLoad="1"/>
</workbook>
</file>

<file path=xl/sharedStrings.xml><?xml version="1.0" encoding="utf-8"?>
<sst xmlns="http://schemas.openxmlformats.org/spreadsheetml/2006/main" count="202" uniqueCount="115">
  <si>
    <t>Управление по делам семьи, молодежи и спорта администрации города Евпатории Республики Крым, МБУ «Дворец спорта» города Евпатории Республики Крым, МБУ «Спортивная школа города Евпатории Республики Крым», МБОУ ДОД «Детско-юношеская спортивная школа по футболу города Евпатории Республики Крым», МБУ "Центр массового спорта города Евпатории Республики Крым"</t>
  </si>
  <si>
    <t xml:space="preserve">Приложение № 3 
к муниципальной программе   
«Развитие физической культуры и массового спорта в городском округе Евпатория Республики Крым» </t>
  </si>
  <si>
    <t>Срок  исполнения мероприятия</t>
  </si>
  <si>
    <t>1.</t>
  </si>
  <si>
    <t>Всего, в т.ч.</t>
  </si>
  <si>
    <t>- федеральный бюджет</t>
  </si>
  <si>
    <t>- бюджет Республики Крым</t>
  </si>
  <si>
    <t>- муниципальный бюджет</t>
  </si>
  <si>
    <t>- внебюджетные источники</t>
  </si>
  <si>
    <t>1.1.</t>
  </si>
  <si>
    <t>1.2.</t>
  </si>
  <si>
    <t>2.1.</t>
  </si>
  <si>
    <t>2.2.</t>
  </si>
  <si>
    <t>2.3.</t>
  </si>
  <si>
    <t>2.4.</t>
  </si>
  <si>
    <t>2.5.</t>
  </si>
  <si>
    <t>Всего по программе:</t>
  </si>
  <si>
    <t>Ответственный за выполнение мероприятия программы (подпрограммы)</t>
  </si>
  <si>
    <t>Источники финансирования</t>
  </si>
  <si>
    <t>Всего (тыс. руб.)</t>
  </si>
  <si>
    <t xml:space="preserve">№  п/п </t>
  </si>
  <si>
    <t xml:space="preserve">Мероприятие 1.3.                               Обеспечение участия ведущих спортсменов и сборных команд городского округа  в республиканских и всероссийских соревнованиях, в т.ч. закупка комплектов спортивной формы    </t>
  </si>
  <si>
    <t>Мероприятие 2.2.                             Содержание и финансовое обеспечение деятельности  МБУ «СШ № 1 города Евпатории Республики Крым»</t>
  </si>
  <si>
    <t>Мероприятие 2.1.                             Финансовое обеспечение деятельности и эксплуатация спортивного объекта МБУ «Дворец спорта» города Евпатории Республики Крым</t>
  </si>
  <si>
    <t>Мероприятие 3.9.                                     Строительство парка для экстремальных видов спорта открытого специализированного на территории парка им. Фрунзе в г.Евпатории (разработка технической документации)</t>
  </si>
  <si>
    <t>сумма</t>
  </si>
  <si>
    <t>Мероприятие 2.4.                             Содержание и финансовое обеспечение деятельности МБОУ ДОД «ДЮСШ по футболу города Евпатории Республики Крым»</t>
  </si>
  <si>
    <t xml:space="preserve">Мероприятие 2.5.                              Финансовое и материально-техническое обеспечение деятельности отдела  по физической культуре и спорту администрации города Евпатории Республики Крым по выполнению возложенных на него полномочий  </t>
  </si>
  <si>
    <t>Мероприятие 3.12.                                     Строительство физкультурно-оздоровительного комплекса  в микрорайоне Исмаил-бей, г.Евпатория  (разработка технической документации)</t>
  </si>
  <si>
    <t>Мероприятие 3.16. Строительство центра парусного универсального по ул.Адмирала Кантура, б/н в пгт.Новоозерное, г.Евпатория (разработка технической документации)</t>
  </si>
  <si>
    <t>Мероприятие 3.23.                                   Строительство открытой универсальной спортивной площадки с искусственным покрытием по ул. Леси Украинки, б/н, г.Евпатория (проектно-изыскательские работы)</t>
  </si>
  <si>
    <t>Мероприятие 3.24.                                   Строительство открытой универсальной спортивной площадки с искусственным покрытием по ул Сырникова, б/н, в пгт. Мирный, г.Евпатория (проектно-изыскательские работы)</t>
  </si>
  <si>
    <t>мероприятие</t>
  </si>
  <si>
    <t>плюс</t>
  </si>
  <si>
    <t>минус</t>
  </si>
  <si>
    <t>итог</t>
  </si>
  <si>
    <t>Мероприятие 3.10.                                     Строительство физкультурно-оздоровительного комплекса по ул.Конституции, б/н, г.Евпатория</t>
  </si>
  <si>
    <t>Мероприятие 3.11.                                     Строительство физкультурно-оздоровительного комплекса по  ул.60 лет ВЛКСМ, б/н, г.Евпатория</t>
  </si>
  <si>
    <t>Мероприятие 3.13.               Капитальный ремонт спортивной футбольной площадки по ул.Гайдара, б/н в пгт.Заозерное, г.Евпатория</t>
  </si>
  <si>
    <t>Мероприятие 3.14.                                             Строительство открытой универсальной спортивной площадки с искусственным покрытием в микрорайоне Исмаил-бей</t>
  </si>
  <si>
    <t>Мероприятие 3.15.                                   Строительство открытой универсальной спортивной площадки с искусственным покрытием по ул.5-й авиагородок</t>
  </si>
  <si>
    <t>Мероприятие 3.17. капитальный ремонт помещений по ул.Сырникова, 32 в пгт.Мирный, г.Евпатория</t>
  </si>
  <si>
    <t>Мероприятие 3.17. Капитальный ремонт помещений по ул.Сырникова, 32 в пгт.Мирный, г.Евпатория (разработка технической документации)</t>
  </si>
  <si>
    <t xml:space="preserve">Мероприятие 3.15.                                Приобритение и монтаж открытой универсальной спортивной площадки с искусственным покрытием по ул.5-й авиагородок, б/н, г.Евпатория                                                                                      </t>
  </si>
  <si>
    <t>Запрос по УКСу</t>
  </si>
  <si>
    <t xml:space="preserve">Мероприятие 3.26.                             Приобритение и монтаж открытой универсальной спортивной площадки с искусственным покрытием по ул.Эскадронная, б/н, г.Евпатория                                                                                      </t>
  </si>
  <si>
    <t>Мероприятие 3.14.                                             Строительство открытой универсальной спортивной площадки с искусственным покрытием в микрорайоне Исмаил-бей, г.Евпатория</t>
  </si>
  <si>
    <t xml:space="preserve">Мероприятие 3.15.                                Приобретение и монтаж открытой универсальной спортивной площадки с искусственным покрытием по ул.5-й авиагородок, б/н, г.Евпатория                                                                                      </t>
  </si>
  <si>
    <t>ещё 4 площадки</t>
  </si>
  <si>
    <t>Мероприятие 3.25.                                  Приобритение и монтаж открытой универсальной спортивной площадки с искусственным покрытием по ул.Эскадронная, б/н</t>
  </si>
  <si>
    <t>дс</t>
  </si>
  <si>
    <t>Управление по делам семьи, молодежи и спорта администрации города Евпатории Республики Крым</t>
  </si>
  <si>
    <t>футбол</t>
  </si>
  <si>
    <t>шк1</t>
  </si>
  <si>
    <t>ремонт мирный</t>
  </si>
  <si>
    <t>закупка формы</t>
  </si>
  <si>
    <t>шк2 содержание</t>
  </si>
  <si>
    <t>форма шк2</t>
  </si>
  <si>
    <t>программа молодежь</t>
  </si>
  <si>
    <t>спорт меропр шк1</t>
  </si>
  <si>
    <t>кап. Ремонт поле зозерн</t>
  </si>
  <si>
    <t>содерж шк2</t>
  </si>
  <si>
    <t>содержание шк1</t>
  </si>
  <si>
    <t>сняли</t>
  </si>
  <si>
    <t>добавили</t>
  </si>
  <si>
    <t>мероприятие 1.1</t>
  </si>
  <si>
    <t>мбу шк 2</t>
  </si>
  <si>
    <t>мероприятие 1.3</t>
  </si>
  <si>
    <t>капремонт футбол</t>
  </si>
  <si>
    <t>шк футбола</t>
  </si>
  <si>
    <t>шк 2</t>
  </si>
  <si>
    <t>шк2</t>
  </si>
  <si>
    <t>отдел</t>
  </si>
  <si>
    <t>решение гор совета</t>
  </si>
  <si>
    <t>ОГС</t>
  </si>
  <si>
    <t>ГТО</t>
  </si>
  <si>
    <t>площадки</t>
  </si>
  <si>
    <t>в программе на 28.11</t>
  </si>
  <si>
    <t>добавить коммандировки</t>
  </si>
  <si>
    <t>шк по футболу</t>
  </si>
  <si>
    <t>Управление по делам семьи, молодежи и спорта администрации города Евпатории Республики Крым, МБУ «Дворец спорта» города Евпатории Республики Крым</t>
  </si>
  <si>
    <t>Управление по делам семьи, молодежи и спорта администрации города Евпатории Республики Крым, МБУ «Спортивная школа города Евпатории Республики Крым»</t>
  </si>
  <si>
    <t>Управление по делам семьи, молодежи и спорта администрации города Евпатории Республики Крым, МБУ "Центр массового спорта города Евпатории Республики Крым"</t>
  </si>
  <si>
    <t xml:space="preserve">
</t>
  </si>
  <si>
    <t>2.</t>
  </si>
  <si>
    <t>Мероприятия по реализации  муниципальной программы (подпрограммы)</t>
  </si>
  <si>
    <t>Задача 2                                                     Подготовка спортивного резерва города</t>
  </si>
  <si>
    <t>Объем финансирования по годам (тыс.руб.)</t>
  </si>
  <si>
    <t>Ресурсное обеспечение и прогнозная оценка расходов                                                                                                                                                                                                                              на реализацию муниципальной программы по источникам финансирования</t>
  </si>
  <si>
    <t>Организация и проведение спортивно-массовых и физкультурно-оздоровительных мероприятий согласно Единого календарного плана   и обеспечение участия ведущих спортсменов и сборных команд городского округа  в республиканских и всероссийских соревнованиях  (приобретение сувенирной продукции, не для продажи: грамоты, дипломы, медали, шильды, кубки, сувениры, афиши, буклеты, флаера, баннеры, шары воздушные, цветы, мячи, комплекты спортивной формы, флагов, флагштоков и т.д.)</t>
  </si>
  <si>
    <t>Мероприятия по стимулированию, поощрению граждан, организующих на постоянной основе спортивно-массовую работу по месту жительства, в т.ч. присуждение премий за организацию спортивно-массовой работы по месту жительства граждан</t>
  </si>
  <si>
    <t>Финансовое обеспечение деятельности и эксплуатация спортивного объекта МБУ «Дворец спорта» города Евпатории Республики Крым</t>
  </si>
  <si>
    <t xml:space="preserve">Содержание и финансовое обеспечение деятельности  МБУ «СШ города Евпатории Республики Крым» </t>
  </si>
  <si>
    <t>Содержание и финансовое обеспечение деятельности МБОУ ДОД «ДЮСШ по футболу города Евпатории Республики Крым»</t>
  </si>
  <si>
    <t xml:space="preserve">Финансовое и материально-техническое обеспечение деятельности управления по делам семьи, молодежи и спорта администрации города Евпатории Республики Крым </t>
  </si>
  <si>
    <t>Содержание и финансовое обеспечение деятельности МБУ "Центр массового спорта города Евпатории Республики Крым"</t>
  </si>
  <si>
    <t>Управление по делам семьи, молодежи и спорта администрации города Евпатории Республики Крым,  МБУ "Дворец спорта" города Евпатории Республики Крым, МБУ "Центр массового спорта города Евпатории Республики Крым", МБУ "Спортивная школа города Евпатории Республики Крым", МБОУ ДОД "Детско-юношеская спортивная школа по футболу города Евпатории Республики Крым"</t>
  </si>
  <si>
    <t>Управление по делам семьи, молодежи и спорта администрации города Евпатории Республики Крым, МБУ "Дворец спорта" города Евпатории Республики Крым, МБУ "Центр массового спорта города Евпатории Республики Крым", МБУ "Спортивная школа города Евпатории Республики Крым", МБОУ ДОД "Детско-юношеская спортивная школа по футболу города Евпатории Республики Крым"</t>
  </si>
  <si>
    <t>1.3.</t>
  </si>
  <si>
    <t>Проведение мероприятий по внедрению ВФСК "ГТО"</t>
  </si>
  <si>
    <t>3.</t>
  </si>
  <si>
    <t>3.1.</t>
  </si>
  <si>
    <t>Задача 3                                                     Модернизация и укрепление материально-технической базы спортивной отрасли, повышение оснащённости спортивных сооружений инвентарем и оборудованием</t>
  </si>
  <si>
    <t>Управление по делам семьи, молодежи и спорта администрации города Евпатории Республики Крым, отдел городского строительства администрации города Евпатории Республики Крым, МКУ "УКС"</t>
  </si>
  <si>
    <t>3.2.</t>
  </si>
  <si>
    <t>Капитальный ремонт объекта, находящегося по адресу: Республика Крым, г. Евпатория, пгт. Мирный, ул. Сырникова, дом 32</t>
  </si>
  <si>
    <t>2022, 2023</t>
  </si>
  <si>
    <t>Реконструкция объектов Муниципального бюджетного учреждения "Дворец спорта" города Евпатории Республики Крым по адресу: Республика Крым, г. Евпатория, проспект Победы, 11, в том числе обследование железобетонных конструкций по законченному строительством объекту; проведение текущей инвентаризации объекта</t>
  </si>
  <si>
    <t>Управление по делам семьи, молодежи и спорта администрации города Евпатории Республики Крым, МБОУ ДОД «Детско-юношеская спортивная школа по футболу города Евпатории Республики Крым »</t>
  </si>
  <si>
    <t>Задача 1                                                     Вовлечение  жителей города в систематические занятия физической культурой и спортом, приобщение к здоровому образу жизни, внедрение в практику ВФСК «Готов к труду и обороне»</t>
  </si>
  <si>
    <t>2022-2025</t>
  </si>
  <si>
    <t>2021-2023</t>
  </si>
  <si>
    <t>2021, 2022</t>
  </si>
  <si>
    <t xml:space="preserve">Заместитель начальника управления по делам семьи, молодежи и спорта     </t>
  </si>
  <si>
    <t>администрации города Евпатории Республики Крым                                                                                               А.А. Томчик</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</si>
</sst>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numFmt numFmtId="165" formatCode="#,##0.000"/>
    <numFmt numFmtId="166" formatCode="&quot;Да&quot;;&quot;Да&quot;;&quot;Нет&quot;"/>
    <numFmt numFmtId="167" formatCode="&quot;Истина&quot;;&quot;Истина&quot;;&quot;Ложь&quot;"/>
    <numFmt numFmtId="168" formatCode="&quot;Вкл&quot;;&quot;Вкл&quot;;&quot;Выкл&quot;"/>
    <numFmt numFmtId="169" formatCode="[$€-2]\ ###,000_);[Red]\([$€-2]\ ###,000\)"/>
    <numFmt numFmtId="170" formatCode="#,##0.00_ ;[Red]\-#,##0.00\ "/>
    <numFmt numFmtId="171" formatCode="0.00000"/>
    <numFmt numFmtId="172" formatCode="#,##0.00000"/>
  </numFmts>
  <fonts count="47">
    <font>
      <sz val="11"/>
      <color theme="1"/>
      <name val="Calibri"/>
      <family val="2"/>
    </font>
    <font>
      <sz val="11"/>
      <color indexed="8"/>
      <name val="Calibri"/>
      <family val="2"/>
    </font>
    <font>
      <sz val="10"/>
      <name val="Times New Roman"/>
      <family val="1"/>
    </font>
    <font>
      <b/>
      <sz val="10"/>
      <name val="Times New Roman"/>
      <family val="1"/>
    </font>
    <font>
      <sz val="12"/>
      <name val="Times New Roman"/>
      <family val="1"/>
    </font>
    <font>
      <sz val="11"/>
      <color indexed="10"/>
      <name val="Calibri"/>
      <family val="2"/>
    </font>
    <font>
      <sz val="11"/>
      <color indexed="30"/>
      <name val="Calibri"/>
      <family val="2"/>
    </font>
    <font>
      <sz val="11"/>
      <name val="Calibri"/>
      <family val="2"/>
    </font>
    <font>
      <b/>
      <sz val="12"/>
      <name val="Times New Roman"/>
      <family val="1"/>
    </font>
    <font>
      <sz val="10"/>
      <color indexed="10"/>
      <name val="Times New Roman"/>
      <family val="1"/>
    </font>
    <font>
      <b/>
      <sz val="11"/>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9.9"/>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9.9"/>
      <color indexed="20"/>
      <name val="Calibri"/>
      <family val="2"/>
    </font>
    <font>
      <sz val="11"/>
      <color indexed="20"/>
      <name val="Calibri"/>
      <family val="2"/>
    </font>
    <font>
      <i/>
      <sz val="11"/>
      <color indexed="23"/>
      <name val="Calibri"/>
      <family val="2"/>
    </font>
    <font>
      <sz val="11"/>
      <color indexed="52"/>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9.9"/>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9.9"/>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Times New Roman"/>
      <family val="1"/>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9" fillId="25" borderId="1" applyNumberFormat="0" applyAlignment="0" applyProtection="0"/>
    <xf numFmtId="0" fontId="30" fillId="26" borderId="2" applyNumberFormat="0" applyAlignment="0" applyProtection="0"/>
    <xf numFmtId="0" fontId="31" fillId="26" borderId="1" applyNumberFormat="0" applyAlignment="0" applyProtection="0"/>
    <xf numFmtId="0" fontId="32"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7" borderId="7" applyNumberFormat="0" applyAlignment="0" applyProtection="0"/>
    <xf numFmtId="0" fontId="38" fillId="0" borderId="0" applyNumberFormat="0" applyFill="0" applyBorder="0" applyAlignment="0" applyProtection="0"/>
    <xf numFmtId="0" fontId="39" fillId="28" borderId="0" applyNumberFormat="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5" fillId="31" borderId="0" applyNumberFormat="0" applyBorder="0" applyAlignment="0" applyProtection="0"/>
  </cellStyleXfs>
  <cellXfs count="87">
    <xf numFmtId="0" fontId="0" fillId="0" borderId="0" xfId="0" applyFont="1" applyAlignment="1">
      <alignment/>
    </xf>
    <xf numFmtId="0" fontId="0" fillId="0" borderId="10" xfId="0" applyBorder="1" applyAlignment="1">
      <alignment wrapText="1"/>
    </xf>
    <xf numFmtId="0" fontId="0" fillId="0" borderId="10" xfId="0" applyBorder="1" applyAlignment="1">
      <alignment/>
    </xf>
    <xf numFmtId="0" fontId="0" fillId="0" borderId="10" xfId="0" applyBorder="1" applyAlignment="1">
      <alignment horizontal="left" wrapText="1"/>
    </xf>
    <xf numFmtId="165" fontId="0" fillId="0" borderId="0" xfId="0" applyNumberFormat="1" applyAlignment="1">
      <alignment/>
    </xf>
    <xf numFmtId="165" fontId="0" fillId="0" borderId="10" xfId="0" applyNumberFormat="1" applyBorder="1" applyAlignment="1">
      <alignment/>
    </xf>
    <xf numFmtId="165" fontId="5" fillId="0" borderId="10" xfId="0" applyNumberFormat="1" applyFont="1" applyBorder="1" applyAlignment="1">
      <alignment/>
    </xf>
    <xf numFmtId="0" fontId="0" fillId="0" borderId="10" xfId="0" applyFill="1" applyBorder="1" applyAlignment="1">
      <alignment wrapText="1"/>
    </xf>
    <xf numFmtId="165" fontId="0" fillId="0" borderId="10" xfId="0" applyNumberFormat="1" applyFill="1" applyBorder="1" applyAlignment="1">
      <alignment/>
    </xf>
    <xf numFmtId="0" fontId="0" fillId="0" borderId="10" xfId="0" applyNumberFormat="1" applyBorder="1" applyAlignment="1">
      <alignment wrapText="1"/>
    </xf>
    <xf numFmtId="0" fontId="0" fillId="0" borderId="0" xfId="0" applyAlignment="1">
      <alignment wrapText="1"/>
    </xf>
    <xf numFmtId="4" fontId="0" fillId="0" borderId="0" xfId="0" applyNumberFormat="1" applyAlignment="1">
      <alignment/>
    </xf>
    <xf numFmtId="165" fontId="0" fillId="32" borderId="10" xfId="0" applyNumberFormat="1" applyFill="1" applyBorder="1" applyAlignment="1">
      <alignment/>
    </xf>
    <xf numFmtId="2" fontId="0" fillId="0" borderId="0" xfId="0" applyNumberFormat="1" applyAlignment="1">
      <alignment/>
    </xf>
    <xf numFmtId="0" fontId="5" fillId="0" borderId="0" xfId="0" applyFont="1" applyAlignment="1">
      <alignment/>
    </xf>
    <xf numFmtId="4" fontId="5" fillId="0" borderId="0" xfId="0" applyNumberFormat="1" applyFont="1" applyAlignment="1">
      <alignment/>
    </xf>
    <xf numFmtId="0" fontId="6" fillId="0" borderId="0" xfId="0" applyFont="1" applyAlignment="1">
      <alignment/>
    </xf>
    <xf numFmtId="0" fontId="0" fillId="32" borderId="0" xfId="0" applyFill="1" applyAlignment="1">
      <alignment/>
    </xf>
    <xf numFmtId="164" fontId="2" fillId="0" borderId="0" xfId="0" applyNumberFormat="1" applyFont="1" applyFill="1" applyBorder="1" applyAlignment="1">
      <alignment horizontal="center" vertical="center" wrapText="1"/>
    </xf>
    <xf numFmtId="164" fontId="2" fillId="0" borderId="10" xfId="0" applyNumberFormat="1" applyFont="1" applyFill="1" applyBorder="1" applyAlignment="1">
      <alignment horizontal="center" vertical="center" wrapText="1"/>
    </xf>
    <xf numFmtId="0" fontId="2" fillId="0" borderId="10" xfId="0" applyFont="1" applyFill="1" applyBorder="1" applyAlignment="1">
      <alignment vertical="top" wrapText="1"/>
    </xf>
    <xf numFmtId="0" fontId="2" fillId="0" borderId="0" xfId="0" applyFont="1" applyFill="1" applyBorder="1" applyAlignment="1">
      <alignment horizontal="right" wrapText="1"/>
    </xf>
    <xf numFmtId="0" fontId="2" fillId="0" borderId="0" xfId="0" applyFont="1" applyAlignment="1">
      <alignment/>
    </xf>
    <xf numFmtId="0" fontId="2" fillId="0" borderId="0" xfId="0" applyFont="1" applyFill="1" applyAlignment="1">
      <alignment/>
    </xf>
    <xf numFmtId="0" fontId="2" fillId="0" borderId="0" xfId="0" applyFont="1" applyFill="1" applyBorder="1" applyAlignment="1">
      <alignment horizontal="right"/>
    </xf>
    <xf numFmtId="0" fontId="2" fillId="0" borderId="0" xfId="0" applyFont="1" applyFill="1" applyBorder="1" applyAlignment="1">
      <alignment/>
    </xf>
    <xf numFmtId="0" fontId="2" fillId="0" borderId="10" xfId="0" applyFont="1" applyFill="1" applyBorder="1" applyAlignment="1">
      <alignment horizontal="center" vertical="top" wrapText="1"/>
    </xf>
    <xf numFmtId="0" fontId="3" fillId="2" borderId="10" xfId="0" applyFont="1" applyFill="1" applyBorder="1" applyAlignment="1">
      <alignment horizontal="justify" vertical="top" wrapText="1"/>
    </xf>
    <xf numFmtId="164" fontId="2" fillId="2" borderId="10" xfId="0" applyNumberFormat="1" applyFont="1" applyFill="1" applyBorder="1" applyAlignment="1">
      <alignment horizontal="center" vertical="center" wrapText="1"/>
    </xf>
    <xf numFmtId="0" fontId="2" fillId="2" borderId="10" xfId="0" applyFont="1" applyFill="1" applyBorder="1" applyAlignment="1">
      <alignment vertical="top" wrapText="1"/>
    </xf>
    <xf numFmtId="0" fontId="3" fillId="0" borderId="10" xfId="0" applyFont="1" applyFill="1" applyBorder="1" applyAlignment="1">
      <alignment horizontal="justify" vertical="top" wrapText="1"/>
    </xf>
    <xf numFmtId="164" fontId="2" fillId="0" borderId="0" xfId="0" applyNumberFormat="1" applyFont="1" applyFill="1" applyAlignment="1">
      <alignment/>
    </xf>
    <xf numFmtId="0" fontId="4" fillId="0" borderId="0" xfId="0" applyFont="1" applyFill="1" applyAlignment="1">
      <alignment/>
    </xf>
    <xf numFmtId="0" fontId="2" fillId="0" borderId="10" xfId="0" applyFont="1" applyFill="1" applyBorder="1" applyAlignment="1">
      <alignment/>
    </xf>
    <xf numFmtId="0" fontId="4" fillId="0" borderId="0" xfId="0" applyFont="1" applyFill="1" applyBorder="1" applyAlignment="1">
      <alignment horizontal="left" wrapText="1"/>
    </xf>
    <xf numFmtId="0" fontId="4" fillId="0" borderId="0" xfId="0" applyFont="1" applyAlignment="1">
      <alignment horizontal="left"/>
    </xf>
    <xf numFmtId="0" fontId="4" fillId="0" borderId="0" xfId="0" applyFont="1" applyAlignment="1">
      <alignment/>
    </xf>
    <xf numFmtId="0" fontId="4" fillId="0" borderId="0" xfId="0" applyFont="1" applyFill="1" applyBorder="1" applyAlignment="1">
      <alignment/>
    </xf>
    <xf numFmtId="165" fontId="2" fillId="0" borderId="0" xfId="0" applyNumberFormat="1" applyFont="1" applyBorder="1" applyAlignment="1">
      <alignment/>
    </xf>
    <xf numFmtId="165" fontId="2" fillId="0" borderId="0" xfId="0" applyNumberFormat="1" applyFont="1" applyFill="1" applyBorder="1" applyAlignment="1">
      <alignment/>
    </xf>
    <xf numFmtId="165" fontId="2" fillId="0" borderId="0" xfId="0" applyNumberFormat="1" applyFont="1" applyAlignment="1">
      <alignment/>
    </xf>
    <xf numFmtId="164" fontId="4" fillId="0" borderId="0" xfId="0" applyNumberFormat="1" applyFont="1" applyFill="1" applyAlignment="1">
      <alignment/>
    </xf>
    <xf numFmtId="164" fontId="2" fillId="0" borderId="10" xfId="0" applyNumberFormat="1" applyFont="1" applyFill="1" applyBorder="1" applyAlignment="1">
      <alignment horizontal="center"/>
    </xf>
    <xf numFmtId="0" fontId="2" fillId="0" borderId="10" xfId="0" applyFont="1" applyBorder="1" applyAlignment="1">
      <alignment horizontal="center"/>
    </xf>
    <xf numFmtId="0" fontId="2" fillId="0" borderId="10" xfId="0" applyFont="1" applyFill="1" applyBorder="1" applyAlignment="1">
      <alignment horizontal="center"/>
    </xf>
    <xf numFmtId="0" fontId="2" fillId="0" borderId="0" xfId="0" applyFont="1" applyFill="1" applyBorder="1" applyAlignment="1">
      <alignment wrapText="1"/>
    </xf>
    <xf numFmtId="0" fontId="8" fillId="0" borderId="0" xfId="0" applyFont="1" applyAlignment="1">
      <alignment horizontal="left"/>
    </xf>
    <xf numFmtId="0" fontId="8" fillId="0" borderId="0" xfId="0" applyFont="1" applyFill="1" applyBorder="1" applyAlignment="1">
      <alignment/>
    </xf>
    <xf numFmtId="171" fontId="2" fillId="2" borderId="10" xfId="0" applyNumberFormat="1" applyFont="1" applyFill="1" applyBorder="1" applyAlignment="1">
      <alignment horizontal="center" vertical="center" wrapText="1"/>
    </xf>
    <xf numFmtId="171" fontId="2" fillId="0" borderId="10" xfId="0" applyNumberFormat="1" applyFont="1" applyFill="1" applyBorder="1" applyAlignment="1">
      <alignment horizontal="center" vertical="center" wrapText="1"/>
    </xf>
    <xf numFmtId="164" fontId="2" fillId="0" borderId="10" xfId="0" applyNumberFormat="1" applyFont="1" applyFill="1" applyBorder="1" applyAlignment="1">
      <alignment vertical="center" wrapText="1"/>
    </xf>
    <xf numFmtId="171" fontId="2" fillId="0" borderId="10" xfId="0" applyNumberFormat="1" applyFont="1" applyFill="1" applyBorder="1" applyAlignment="1">
      <alignment vertical="center" wrapText="1"/>
    </xf>
    <xf numFmtId="171" fontId="2" fillId="0" borderId="10" xfId="0" applyNumberFormat="1" applyFont="1" applyFill="1" applyBorder="1" applyAlignment="1">
      <alignment horizontal="center"/>
    </xf>
    <xf numFmtId="164" fontId="9" fillId="0" borderId="10" xfId="0" applyNumberFormat="1" applyFont="1" applyFill="1" applyBorder="1" applyAlignment="1">
      <alignment horizontal="center"/>
    </xf>
    <xf numFmtId="171" fontId="9" fillId="0" borderId="10" xfId="0" applyNumberFormat="1" applyFont="1" applyFill="1" applyBorder="1" applyAlignment="1">
      <alignment horizontal="center"/>
    </xf>
    <xf numFmtId="171" fontId="4" fillId="0" borderId="0" xfId="0" applyNumberFormat="1" applyFont="1" applyAlignment="1">
      <alignment/>
    </xf>
    <xf numFmtId="171" fontId="2" fillId="0" borderId="0" xfId="0" applyNumberFormat="1" applyFont="1" applyAlignment="1">
      <alignment/>
    </xf>
    <xf numFmtId="0" fontId="7" fillId="0" borderId="0" xfId="0" applyFont="1" applyAlignment="1">
      <alignment wrapText="1"/>
    </xf>
    <xf numFmtId="0" fontId="10" fillId="0" borderId="0" xfId="0" applyFont="1" applyAlignment="1">
      <alignment horizontal="center" wrapText="1"/>
    </xf>
    <xf numFmtId="171" fontId="2" fillId="0" borderId="0" xfId="0" applyNumberFormat="1" applyFont="1" applyFill="1" applyBorder="1" applyAlignment="1">
      <alignment horizontal="center" vertical="center" wrapText="1"/>
    </xf>
    <xf numFmtId="164" fontId="46" fillId="0" borderId="10" xfId="0" applyNumberFormat="1" applyFont="1" applyFill="1" applyBorder="1" applyAlignment="1">
      <alignment horizontal="center"/>
    </xf>
    <xf numFmtId="171" fontId="46" fillId="0" borderId="10" xfId="0" applyNumberFormat="1" applyFont="1" applyFill="1" applyBorder="1" applyAlignment="1">
      <alignment horizontal="center"/>
    </xf>
    <xf numFmtId="0" fontId="3" fillId="0" borderId="0" xfId="0" applyFont="1" applyAlignment="1">
      <alignment horizontal="center" wrapText="1"/>
    </xf>
    <xf numFmtId="0" fontId="2" fillId="0" borderId="10" xfId="0" applyFont="1" applyBorder="1" applyAlignment="1">
      <alignment horizontal="center" vertical="center" wrapText="1"/>
    </xf>
    <xf numFmtId="0" fontId="3" fillId="0" borderId="0" xfId="0" applyFont="1" applyAlignment="1">
      <alignment horizontal="left"/>
    </xf>
    <xf numFmtId="0" fontId="3" fillId="0" borderId="0" xfId="0" applyFont="1" applyFill="1" applyBorder="1" applyAlignment="1">
      <alignment/>
    </xf>
    <xf numFmtId="0" fontId="2" fillId="33" borderId="10" xfId="0" applyFont="1" applyFill="1" applyBorder="1" applyAlignment="1">
      <alignment horizontal="center" vertical="top" wrapText="1"/>
    </xf>
    <xf numFmtId="0" fontId="2" fillId="0" borderId="11" xfId="0" applyFont="1" applyFill="1" applyBorder="1" applyAlignment="1">
      <alignment horizontal="center" vertical="center" wrapText="1"/>
    </xf>
    <xf numFmtId="0" fontId="0" fillId="0" borderId="12" xfId="0" applyBorder="1" applyAlignment="1">
      <alignment/>
    </xf>
    <xf numFmtId="0" fontId="0" fillId="0" borderId="13" xfId="0" applyBorder="1" applyAlignment="1">
      <alignment/>
    </xf>
    <xf numFmtId="0" fontId="2" fillId="0" borderId="10" xfId="0" applyFont="1" applyFill="1" applyBorder="1" applyAlignment="1">
      <alignment horizontal="center" vertical="center" wrapText="1"/>
    </xf>
    <xf numFmtId="0" fontId="7" fillId="0" borderId="10" xfId="0" applyFont="1" applyBorder="1" applyAlignment="1">
      <alignment horizontal="center" vertical="center" wrapText="1"/>
    </xf>
    <xf numFmtId="0" fontId="2" fillId="0" borderId="10" xfId="0" applyFont="1" applyFill="1" applyBorder="1" applyAlignment="1">
      <alignment vertical="top" wrapText="1"/>
    </xf>
    <xf numFmtId="0" fontId="2" fillId="2" borderId="10" xfId="0" applyFont="1" applyFill="1" applyBorder="1" applyAlignment="1">
      <alignment vertical="top" wrapText="1"/>
    </xf>
    <xf numFmtId="0" fontId="2" fillId="33" borderId="10" xfId="0" applyFont="1" applyFill="1" applyBorder="1" applyAlignment="1">
      <alignment vertical="top" wrapText="1"/>
    </xf>
    <xf numFmtId="0" fontId="2" fillId="0" borderId="0" xfId="0" applyFont="1" applyFill="1" applyBorder="1" applyAlignment="1">
      <alignment wrapText="1"/>
    </xf>
    <xf numFmtId="0" fontId="7" fillId="0" borderId="0" xfId="0" applyFont="1" applyAlignment="1">
      <alignment wrapText="1"/>
    </xf>
    <xf numFmtId="0" fontId="3" fillId="0" borderId="0" xfId="0" applyFont="1" applyFill="1" applyBorder="1" applyAlignment="1">
      <alignment horizontal="center" wrapText="1"/>
    </xf>
    <xf numFmtId="0" fontId="7" fillId="0" borderId="0" xfId="0" applyFont="1" applyAlignment="1">
      <alignment horizontal="center" wrapText="1"/>
    </xf>
    <xf numFmtId="0" fontId="2" fillId="2" borderId="10" xfId="0" applyFont="1" applyFill="1" applyBorder="1" applyAlignment="1">
      <alignment horizontal="left" vertical="top" wrapText="1"/>
    </xf>
    <xf numFmtId="0" fontId="2" fillId="0" borderId="10" xfId="0" applyFont="1" applyFill="1" applyBorder="1" applyAlignment="1">
      <alignment horizontal="left" vertical="top" wrapText="1"/>
    </xf>
    <xf numFmtId="0" fontId="2" fillId="0" borderId="14" xfId="0" applyFont="1" applyFill="1" applyBorder="1" applyAlignment="1">
      <alignment vertical="top" wrapText="1"/>
    </xf>
    <xf numFmtId="0" fontId="2" fillId="0" borderId="15" xfId="0" applyFont="1" applyFill="1" applyBorder="1" applyAlignment="1">
      <alignment vertical="top" wrapText="1"/>
    </xf>
    <xf numFmtId="0" fontId="2" fillId="0" borderId="16" xfId="0" applyFont="1" applyFill="1" applyBorder="1" applyAlignment="1">
      <alignment vertical="top" wrapText="1"/>
    </xf>
    <xf numFmtId="0" fontId="3" fillId="0" borderId="10" xfId="0" applyFont="1" applyFill="1" applyBorder="1" applyAlignment="1">
      <alignment vertical="center" wrapText="1"/>
    </xf>
    <xf numFmtId="0" fontId="2" fillId="0" borderId="10" xfId="0" applyFont="1" applyFill="1" applyBorder="1" applyAlignment="1">
      <alignment horizontal="center" vertical="top" wrapText="1"/>
    </xf>
    <xf numFmtId="0" fontId="7" fillId="0" borderId="10" xfId="0" applyFont="1" applyBorder="1" applyAlignment="1">
      <alignment horizontal="center"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1:R253"/>
  <sheetViews>
    <sheetView tabSelected="1" view="pageBreakPreview" zoomScale="90" zoomScaleNormal="90" zoomScaleSheetLayoutView="90" zoomScalePageLayoutView="0" workbookViewId="0" topLeftCell="A1">
      <selection activeCell="I36" sqref="I36"/>
    </sheetView>
  </sheetViews>
  <sheetFormatPr defaultColWidth="9.140625" defaultRowHeight="15"/>
  <cols>
    <col min="1" max="1" width="9.140625" style="22" customWidth="1"/>
    <col min="2" max="2" width="4.8515625" style="33" bestFit="1" customWidth="1"/>
    <col min="3" max="3" width="31.28125" style="33" customWidth="1"/>
    <col min="4" max="4" width="7.140625" style="33" customWidth="1"/>
    <col min="5" max="5" width="50.421875" style="33" customWidth="1"/>
    <col min="6" max="6" width="23.421875" style="33" customWidth="1"/>
    <col min="7" max="7" width="13.57421875" style="33" customWidth="1"/>
    <col min="8" max="8" width="13.57421875" style="25" customWidth="1"/>
    <col min="9" max="9" width="14.28125" style="22" bestFit="1" customWidth="1"/>
    <col min="10" max="10" width="15.421875" style="23" customWidth="1"/>
    <col min="11" max="11" width="12.57421875" style="23" customWidth="1"/>
    <col min="12" max="12" width="11.140625" style="23" bestFit="1" customWidth="1"/>
    <col min="13" max="13" width="24.57421875" style="23" customWidth="1"/>
    <col min="14" max="14" width="10.140625" style="23" bestFit="1" customWidth="1"/>
    <col min="15" max="18" width="9.140625" style="23" customWidth="1"/>
    <col min="19" max="16384" width="9.140625" style="22" customWidth="1"/>
  </cols>
  <sheetData>
    <row r="1" spans="2:8" ht="12.75" customHeight="1">
      <c r="B1" s="21"/>
      <c r="C1" s="24"/>
      <c r="D1" s="24"/>
      <c r="E1" s="24"/>
      <c r="F1" s="24"/>
      <c r="G1" s="24"/>
      <c r="H1" s="24"/>
    </row>
    <row r="2" spans="2:11" ht="65.25" customHeight="1">
      <c r="B2" s="25"/>
      <c r="C2" s="45"/>
      <c r="D2" s="45"/>
      <c r="E2" s="45"/>
      <c r="F2" s="75" t="s">
        <v>1</v>
      </c>
      <c r="G2" s="76"/>
      <c r="H2" s="76"/>
      <c r="I2" s="76"/>
      <c r="J2" s="76"/>
      <c r="K2" s="76"/>
    </row>
    <row r="3" spans="2:11" ht="43.5" customHeight="1">
      <c r="B3" s="25"/>
      <c r="C3" s="77" t="s">
        <v>88</v>
      </c>
      <c r="D3" s="78"/>
      <c r="E3" s="78"/>
      <c r="F3" s="78"/>
      <c r="G3" s="58"/>
      <c r="H3" s="62"/>
      <c r="I3" s="58"/>
      <c r="J3" s="58"/>
      <c r="K3" s="57"/>
    </row>
    <row r="4" spans="2:7" ht="12.75">
      <c r="B4" s="25"/>
      <c r="C4" s="25"/>
      <c r="D4" s="25"/>
      <c r="E4" s="25"/>
      <c r="F4" s="25"/>
      <c r="G4" s="25"/>
    </row>
    <row r="5" spans="2:12" ht="62.25" customHeight="1">
      <c r="B5" s="85" t="s">
        <v>20</v>
      </c>
      <c r="C5" s="85" t="s">
        <v>85</v>
      </c>
      <c r="D5" s="70" t="s">
        <v>2</v>
      </c>
      <c r="E5" s="70" t="s">
        <v>17</v>
      </c>
      <c r="F5" s="70" t="s">
        <v>18</v>
      </c>
      <c r="G5" s="70" t="s">
        <v>19</v>
      </c>
      <c r="H5" s="67" t="s">
        <v>87</v>
      </c>
      <c r="I5" s="68"/>
      <c r="J5" s="68"/>
      <c r="K5" s="68"/>
      <c r="L5" s="69"/>
    </row>
    <row r="6" spans="2:12" ht="14.25" customHeight="1">
      <c r="B6" s="86"/>
      <c r="C6" s="86"/>
      <c r="D6" s="71"/>
      <c r="E6" s="71"/>
      <c r="F6" s="71"/>
      <c r="G6" s="71"/>
      <c r="H6" s="63">
        <v>2021</v>
      </c>
      <c r="I6" s="43">
        <v>2022</v>
      </c>
      <c r="J6" s="44">
        <v>2023</v>
      </c>
      <c r="K6" s="44">
        <v>2024</v>
      </c>
      <c r="L6" s="44">
        <v>2025</v>
      </c>
    </row>
    <row r="7" spans="2:12" ht="12.75">
      <c r="B7" s="26">
        <v>1</v>
      </c>
      <c r="C7" s="26">
        <v>2</v>
      </c>
      <c r="D7" s="26">
        <v>3</v>
      </c>
      <c r="E7" s="26">
        <v>4</v>
      </c>
      <c r="F7" s="26">
        <v>5</v>
      </c>
      <c r="G7" s="26">
        <v>6</v>
      </c>
      <c r="H7" s="66">
        <v>7</v>
      </c>
      <c r="I7" s="26">
        <v>8</v>
      </c>
      <c r="J7" s="26">
        <v>9</v>
      </c>
      <c r="K7" s="26">
        <v>10</v>
      </c>
      <c r="L7" s="44">
        <v>11</v>
      </c>
    </row>
    <row r="8" spans="2:12" ht="16.5" customHeight="1">
      <c r="B8" s="73" t="s">
        <v>3</v>
      </c>
      <c r="C8" s="79" t="s">
        <v>109</v>
      </c>
      <c r="D8" s="73" t="s">
        <v>110</v>
      </c>
      <c r="E8" s="73" t="s">
        <v>96</v>
      </c>
      <c r="F8" s="27" t="s">
        <v>4</v>
      </c>
      <c r="G8" s="48">
        <f aca="true" t="shared" si="0" ref="G8:L8">G9+G10+G11+G12</f>
        <v>11460.280659999999</v>
      </c>
      <c r="H8" s="48">
        <f t="shared" si="0"/>
        <v>1925.82466</v>
      </c>
      <c r="I8" s="48">
        <f t="shared" si="0"/>
        <v>3572.711</v>
      </c>
      <c r="J8" s="28">
        <f t="shared" si="0"/>
        <v>2537.585</v>
      </c>
      <c r="K8" s="28">
        <f t="shared" si="0"/>
        <v>1712.08</v>
      </c>
      <c r="L8" s="28">
        <f t="shared" si="0"/>
        <v>1712.08</v>
      </c>
    </row>
    <row r="9" spans="2:12" ht="17.25" customHeight="1">
      <c r="B9" s="73"/>
      <c r="C9" s="79"/>
      <c r="D9" s="73"/>
      <c r="E9" s="73"/>
      <c r="F9" s="29" t="s">
        <v>5</v>
      </c>
      <c r="G9" s="28">
        <f>SUM(H9:L9)</f>
        <v>0</v>
      </c>
      <c r="H9" s="28">
        <f>H14+H19</f>
        <v>0</v>
      </c>
      <c r="I9" s="28">
        <f>I14+I19</f>
        <v>0</v>
      </c>
      <c r="J9" s="28">
        <f>J14+J19</f>
        <v>0</v>
      </c>
      <c r="K9" s="28">
        <f>K14+K19</f>
        <v>0</v>
      </c>
      <c r="L9" s="28">
        <f>L14+L19</f>
        <v>0</v>
      </c>
    </row>
    <row r="10" spans="2:12" ht="16.5" customHeight="1">
      <c r="B10" s="73"/>
      <c r="C10" s="79"/>
      <c r="D10" s="73"/>
      <c r="E10" s="73"/>
      <c r="F10" s="29" t="s">
        <v>6</v>
      </c>
      <c r="G10" s="28">
        <f>SUM(H10:L10)</f>
        <v>0</v>
      </c>
      <c r="H10" s="28">
        <f aca="true" t="shared" si="1" ref="H10:L12">H15+H20</f>
        <v>0</v>
      </c>
      <c r="I10" s="28">
        <f t="shared" si="1"/>
        <v>0</v>
      </c>
      <c r="J10" s="28">
        <f t="shared" si="1"/>
        <v>0</v>
      </c>
      <c r="K10" s="28">
        <f t="shared" si="1"/>
        <v>0</v>
      </c>
      <c r="L10" s="28">
        <f t="shared" si="1"/>
        <v>0</v>
      </c>
    </row>
    <row r="11" spans="2:12" ht="12.75">
      <c r="B11" s="73"/>
      <c r="C11" s="79"/>
      <c r="D11" s="73"/>
      <c r="E11" s="73"/>
      <c r="F11" s="29" t="s">
        <v>7</v>
      </c>
      <c r="G11" s="28">
        <f>SUM(H11:L11)</f>
        <v>11460.280659999999</v>
      </c>
      <c r="H11" s="48">
        <f>H16+H21+H26</f>
        <v>1925.82466</v>
      </c>
      <c r="I11" s="48">
        <f>I16+I21+I26</f>
        <v>3572.711</v>
      </c>
      <c r="J11" s="28">
        <f>J16+J21+J26</f>
        <v>2537.585</v>
      </c>
      <c r="K11" s="28">
        <f>K16+K21+K26</f>
        <v>1712.08</v>
      </c>
      <c r="L11" s="28">
        <f>L16+L21+L26</f>
        <v>1712.08</v>
      </c>
    </row>
    <row r="12" spans="2:12" ht="64.5" customHeight="1">
      <c r="B12" s="73"/>
      <c r="C12" s="79"/>
      <c r="D12" s="73"/>
      <c r="E12" s="73"/>
      <c r="F12" s="29" t="s">
        <v>8</v>
      </c>
      <c r="G12" s="28">
        <f>SUM(H12:L12)</f>
        <v>0</v>
      </c>
      <c r="H12" s="28">
        <f t="shared" si="1"/>
        <v>0</v>
      </c>
      <c r="I12" s="28">
        <f t="shared" si="1"/>
        <v>0</v>
      </c>
      <c r="J12" s="28">
        <f t="shared" si="1"/>
        <v>0</v>
      </c>
      <c r="K12" s="28">
        <f t="shared" si="1"/>
        <v>0</v>
      </c>
      <c r="L12" s="28">
        <f t="shared" si="1"/>
        <v>0</v>
      </c>
    </row>
    <row r="13" spans="2:12" ht="15.75" customHeight="1">
      <c r="B13" s="72" t="s">
        <v>9</v>
      </c>
      <c r="C13" s="72" t="s">
        <v>89</v>
      </c>
      <c r="D13" s="72" t="s">
        <v>110</v>
      </c>
      <c r="E13" s="72" t="s">
        <v>97</v>
      </c>
      <c r="F13" s="30" t="s">
        <v>4</v>
      </c>
      <c r="G13" s="19">
        <f aca="true" t="shared" si="2" ref="G13:L13">G14+G15+G16+G17</f>
        <v>8415.309</v>
      </c>
      <c r="H13" s="19">
        <f t="shared" si="2"/>
        <v>1306.464</v>
      </c>
      <c r="I13" s="19">
        <f t="shared" si="2"/>
        <v>2755.1</v>
      </c>
      <c r="J13" s="19">
        <f t="shared" si="2"/>
        <v>1901.585</v>
      </c>
      <c r="K13" s="19">
        <f t="shared" si="2"/>
        <v>1226.08</v>
      </c>
      <c r="L13" s="19">
        <f t="shared" si="2"/>
        <v>1226.08</v>
      </c>
    </row>
    <row r="14" spans="2:12" ht="12.75">
      <c r="B14" s="72"/>
      <c r="C14" s="72"/>
      <c r="D14" s="72"/>
      <c r="E14" s="72"/>
      <c r="F14" s="20" t="s">
        <v>5</v>
      </c>
      <c r="G14" s="19">
        <f>SUM(I14:L14)</f>
        <v>0</v>
      </c>
      <c r="H14" s="19">
        <v>0</v>
      </c>
      <c r="I14" s="19">
        <v>0</v>
      </c>
      <c r="J14" s="19">
        <v>0</v>
      </c>
      <c r="K14" s="19">
        <v>0</v>
      </c>
      <c r="L14" s="42">
        <v>0</v>
      </c>
    </row>
    <row r="15" spans="2:12" ht="15" customHeight="1">
      <c r="B15" s="72"/>
      <c r="C15" s="72"/>
      <c r="D15" s="72"/>
      <c r="E15" s="72"/>
      <c r="F15" s="20" t="s">
        <v>6</v>
      </c>
      <c r="G15" s="19">
        <f>SUM(I15:L15)</f>
        <v>0</v>
      </c>
      <c r="H15" s="19">
        <v>0</v>
      </c>
      <c r="I15" s="19">
        <v>0</v>
      </c>
      <c r="J15" s="19">
        <v>0</v>
      </c>
      <c r="K15" s="19">
        <v>0</v>
      </c>
      <c r="L15" s="42">
        <v>0</v>
      </c>
    </row>
    <row r="16" spans="2:14" ht="12.75" customHeight="1">
      <c r="B16" s="72"/>
      <c r="C16" s="72"/>
      <c r="D16" s="72"/>
      <c r="E16" s="72"/>
      <c r="F16" s="20" t="s">
        <v>7</v>
      </c>
      <c r="G16" s="19">
        <f>SUM(H16:L16)</f>
        <v>8415.309</v>
      </c>
      <c r="H16" s="49">
        <v>1306.464</v>
      </c>
      <c r="I16" s="60">
        <f>3572.711-817.611</f>
        <v>2755.1</v>
      </c>
      <c r="J16" s="60">
        <f>2537.585-636</f>
        <v>1901.585</v>
      </c>
      <c r="K16" s="60">
        <f>1712.08-486</f>
        <v>1226.08</v>
      </c>
      <c r="L16" s="60">
        <v>1226.08</v>
      </c>
      <c r="N16" s="31"/>
    </row>
    <row r="17" spans="2:12" ht="149.25" customHeight="1">
      <c r="B17" s="72"/>
      <c r="C17" s="72"/>
      <c r="D17" s="72"/>
      <c r="E17" s="72"/>
      <c r="F17" s="20" t="s">
        <v>8</v>
      </c>
      <c r="G17" s="19">
        <f>SUM(I17:L17)</f>
        <v>0</v>
      </c>
      <c r="H17" s="19">
        <v>0</v>
      </c>
      <c r="I17" s="19">
        <v>0</v>
      </c>
      <c r="J17" s="19">
        <v>0</v>
      </c>
      <c r="K17" s="19">
        <v>0</v>
      </c>
      <c r="L17" s="19">
        <v>0</v>
      </c>
    </row>
    <row r="18" spans="2:16" ht="13.5" customHeight="1">
      <c r="B18" s="72" t="s">
        <v>10</v>
      </c>
      <c r="C18" s="72" t="s">
        <v>90</v>
      </c>
      <c r="D18" s="81" t="s">
        <v>106</v>
      </c>
      <c r="E18" s="72" t="s">
        <v>82</v>
      </c>
      <c r="F18" s="30" t="s">
        <v>4</v>
      </c>
      <c r="G18" s="19">
        <f aca="true" t="shared" si="3" ref="G18:L18">G19+G20+G21+G22</f>
        <v>300</v>
      </c>
      <c r="H18" s="19">
        <f t="shared" si="3"/>
        <v>0</v>
      </c>
      <c r="I18" s="19">
        <f t="shared" si="3"/>
        <v>150</v>
      </c>
      <c r="J18" s="19">
        <f t="shared" si="3"/>
        <v>150</v>
      </c>
      <c r="K18" s="19">
        <f t="shared" si="3"/>
        <v>0</v>
      </c>
      <c r="L18" s="19">
        <f t="shared" si="3"/>
        <v>0</v>
      </c>
      <c r="N18" s="31"/>
      <c r="O18" s="31"/>
      <c r="P18" s="31"/>
    </row>
    <row r="19" spans="2:12" ht="12.75">
      <c r="B19" s="72"/>
      <c r="C19" s="72"/>
      <c r="D19" s="82"/>
      <c r="E19" s="72"/>
      <c r="F19" s="20" t="s">
        <v>5</v>
      </c>
      <c r="G19" s="19">
        <f>SUM(I19:L19)</f>
        <v>0</v>
      </c>
      <c r="H19" s="19">
        <v>0</v>
      </c>
      <c r="I19" s="19">
        <v>0</v>
      </c>
      <c r="J19" s="19">
        <v>0</v>
      </c>
      <c r="K19" s="19">
        <v>0</v>
      </c>
      <c r="L19" s="19">
        <v>0</v>
      </c>
    </row>
    <row r="20" spans="2:12" ht="15" customHeight="1">
      <c r="B20" s="72"/>
      <c r="C20" s="72"/>
      <c r="D20" s="82"/>
      <c r="E20" s="72"/>
      <c r="F20" s="20" t="s">
        <v>6</v>
      </c>
      <c r="G20" s="19">
        <f>SUM(I20:L20)</f>
        <v>0</v>
      </c>
      <c r="H20" s="19">
        <v>0</v>
      </c>
      <c r="I20" s="19">
        <v>0</v>
      </c>
      <c r="J20" s="19">
        <v>0</v>
      </c>
      <c r="K20" s="19">
        <v>0</v>
      </c>
      <c r="L20" s="19">
        <v>0</v>
      </c>
    </row>
    <row r="21" spans="2:12" ht="12.75">
      <c r="B21" s="72"/>
      <c r="C21" s="72"/>
      <c r="D21" s="82"/>
      <c r="E21" s="72"/>
      <c r="F21" s="20" t="s">
        <v>7</v>
      </c>
      <c r="G21" s="19">
        <f>SUM(H21:L21)</f>
        <v>300</v>
      </c>
      <c r="H21" s="19">
        <v>0</v>
      </c>
      <c r="I21" s="19">
        <v>150</v>
      </c>
      <c r="J21" s="42">
        <v>150</v>
      </c>
      <c r="K21" s="42">
        <v>0</v>
      </c>
      <c r="L21" s="42">
        <v>0</v>
      </c>
    </row>
    <row r="22" spans="2:12" ht="50.25" customHeight="1">
      <c r="B22" s="72"/>
      <c r="C22" s="72"/>
      <c r="D22" s="83"/>
      <c r="E22" s="72"/>
      <c r="F22" s="20" t="s">
        <v>8</v>
      </c>
      <c r="G22" s="19">
        <f>SUM(I22:L22)</f>
        <v>0</v>
      </c>
      <c r="H22" s="19">
        <v>0</v>
      </c>
      <c r="I22" s="19">
        <v>0</v>
      </c>
      <c r="J22" s="19">
        <v>0</v>
      </c>
      <c r="K22" s="19">
        <v>0</v>
      </c>
      <c r="L22" s="19">
        <v>0</v>
      </c>
    </row>
    <row r="23" spans="2:12" ht="13.5" customHeight="1">
      <c r="B23" s="72" t="s">
        <v>98</v>
      </c>
      <c r="C23" s="72" t="s">
        <v>99</v>
      </c>
      <c r="D23" s="72" t="s">
        <v>110</v>
      </c>
      <c r="E23" s="72" t="s">
        <v>82</v>
      </c>
      <c r="F23" s="30" t="s">
        <v>4</v>
      </c>
      <c r="G23" s="49">
        <f aca="true" t="shared" si="4" ref="G23:L23">G24+G25+G26+G27</f>
        <v>2744.97166</v>
      </c>
      <c r="H23" s="49">
        <f t="shared" si="4"/>
        <v>619.36066</v>
      </c>
      <c r="I23" s="49">
        <f t="shared" si="4"/>
        <v>667.611</v>
      </c>
      <c r="J23" s="19">
        <f t="shared" si="4"/>
        <v>486</v>
      </c>
      <c r="K23" s="19">
        <f t="shared" si="4"/>
        <v>486</v>
      </c>
      <c r="L23" s="19">
        <f t="shared" si="4"/>
        <v>486</v>
      </c>
    </row>
    <row r="24" spans="2:12" ht="12.75">
      <c r="B24" s="72"/>
      <c r="C24" s="72"/>
      <c r="D24" s="72"/>
      <c r="E24" s="72"/>
      <c r="F24" s="20" t="s">
        <v>5</v>
      </c>
      <c r="G24" s="19">
        <f>SUM(I24:L24)</f>
        <v>0</v>
      </c>
      <c r="H24" s="19">
        <v>0</v>
      </c>
      <c r="I24" s="19">
        <v>0</v>
      </c>
      <c r="J24" s="19">
        <v>0</v>
      </c>
      <c r="K24" s="19">
        <v>0</v>
      </c>
      <c r="L24" s="19">
        <v>0</v>
      </c>
    </row>
    <row r="25" spans="2:12" ht="15" customHeight="1">
      <c r="B25" s="72"/>
      <c r="C25" s="72"/>
      <c r="D25" s="72"/>
      <c r="E25" s="72"/>
      <c r="F25" s="20" t="s">
        <v>6</v>
      </c>
      <c r="G25" s="19">
        <f>SUM(I25:L25)</f>
        <v>0</v>
      </c>
      <c r="H25" s="19">
        <v>0</v>
      </c>
      <c r="I25" s="19">
        <v>0</v>
      </c>
      <c r="J25" s="19">
        <v>0</v>
      </c>
      <c r="K25" s="19">
        <v>0</v>
      </c>
      <c r="L25" s="19">
        <v>0</v>
      </c>
    </row>
    <row r="26" spans="2:12" ht="12.75">
      <c r="B26" s="72"/>
      <c r="C26" s="72"/>
      <c r="D26" s="72"/>
      <c r="E26" s="72"/>
      <c r="F26" s="20" t="s">
        <v>7</v>
      </c>
      <c r="G26" s="49">
        <f>SUM(H26:L26)</f>
        <v>2744.97166</v>
      </c>
      <c r="H26" s="49">
        <v>619.36066</v>
      </c>
      <c r="I26" s="49">
        <v>667.611</v>
      </c>
      <c r="J26" s="42">
        <v>486</v>
      </c>
      <c r="K26" s="42">
        <v>486</v>
      </c>
      <c r="L26" s="42">
        <v>486</v>
      </c>
    </row>
    <row r="27" spans="2:12" ht="15" customHeight="1">
      <c r="B27" s="72"/>
      <c r="C27" s="72"/>
      <c r="D27" s="72"/>
      <c r="E27" s="72"/>
      <c r="F27" s="20" t="s">
        <v>8</v>
      </c>
      <c r="G27" s="19">
        <f>SUM(I27:L27)</f>
        <v>0</v>
      </c>
      <c r="H27" s="19">
        <v>0</v>
      </c>
      <c r="I27" s="19">
        <v>0</v>
      </c>
      <c r="J27" s="19">
        <v>0</v>
      </c>
      <c r="K27" s="19">
        <v>0</v>
      </c>
      <c r="L27" s="19">
        <v>0</v>
      </c>
    </row>
    <row r="28" spans="2:12" ht="12.75">
      <c r="B28" s="73" t="s">
        <v>84</v>
      </c>
      <c r="C28" s="73" t="s">
        <v>86</v>
      </c>
      <c r="D28" s="73" t="s">
        <v>110</v>
      </c>
      <c r="E28" s="73" t="s">
        <v>0</v>
      </c>
      <c r="F28" s="27" t="s">
        <v>4</v>
      </c>
      <c r="G28" s="48">
        <f aca="true" t="shared" si="5" ref="G28:L28">G29+G30+G31+G32</f>
        <v>365456.05424</v>
      </c>
      <c r="H28" s="48">
        <f t="shared" si="5"/>
        <v>56205.763340000005</v>
      </c>
      <c r="I28" s="48">
        <f t="shared" si="5"/>
        <v>123481.7139</v>
      </c>
      <c r="J28" s="28">
        <f t="shared" si="5"/>
        <v>60571.685</v>
      </c>
      <c r="K28" s="28">
        <f t="shared" si="5"/>
        <v>62598.446</v>
      </c>
      <c r="L28" s="28">
        <f t="shared" si="5"/>
        <v>62598.446</v>
      </c>
    </row>
    <row r="29" spans="2:12" ht="12.75">
      <c r="B29" s="73"/>
      <c r="C29" s="73"/>
      <c r="D29" s="73"/>
      <c r="E29" s="73"/>
      <c r="F29" s="29" t="s">
        <v>5</v>
      </c>
      <c r="G29" s="48">
        <f>SUM(H29:L29)</f>
        <v>0</v>
      </c>
      <c r="H29" s="28">
        <f aca="true" t="shared" si="6" ref="H29:L31">H34+H39+H44+H49+H54</f>
        <v>0</v>
      </c>
      <c r="I29" s="28">
        <f t="shared" si="6"/>
        <v>0</v>
      </c>
      <c r="J29" s="28">
        <f t="shared" si="6"/>
        <v>0</v>
      </c>
      <c r="K29" s="28">
        <f t="shared" si="6"/>
        <v>0</v>
      </c>
      <c r="L29" s="28">
        <f t="shared" si="6"/>
        <v>0</v>
      </c>
    </row>
    <row r="30" spans="2:12" ht="15.75" customHeight="1">
      <c r="B30" s="73"/>
      <c r="C30" s="73"/>
      <c r="D30" s="73"/>
      <c r="E30" s="73"/>
      <c r="F30" s="29" t="s">
        <v>6</v>
      </c>
      <c r="G30" s="48">
        <f>SUM(H30:L30)</f>
        <v>0</v>
      </c>
      <c r="H30" s="28">
        <f t="shared" si="6"/>
        <v>0</v>
      </c>
      <c r="I30" s="28">
        <f t="shared" si="6"/>
        <v>0</v>
      </c>
      <c r="J30" s="28">
        <f t="shared" si="6"/>
        <v>0</v>
      </c>
      <c r="K30" s="28">
        <f t="shared" si="6"/>
        <v>0</v>
      </c>
      <c r="L30" s="28">
        <f t="shared" si="6"/>
        <v>0</v>
      </c>
    </row>
    <row r="31" spans="2:14" ht="12.75">
      <c r="B31" s="73"/>
      <c r="C31" s="73"/>
      <c r="D31" s="73"/>
      <c r="E31" s="73"/>
      <c r="F31" s="29" t="s">
        <v>7</v>
      </c>
      <c r="G31" s="48">
        <f>SUM(H31:L31)</f>
        <v>365456.05424</v>
      </c>
      <c r="H31" s="48">
        <f t="shared" si="6"/>
        <v>56205.763340000005</v>
      </c>
      <c r="I31" s="48">
        <f t="shared" si="6"/>
        <v>123481.7139</v>
      </c>
      <c r="J31" s="28">
        <f t="shared" si="6"/>
        <v>60571.685</v>
      </c>
      <c r="K31" s="28">
        <f t="shared" si="6"/>
        <v>62598.446</v>
      </c>
      <c r="L31" s="28">
        <f t="shared" si="6"/>
        <v>62598.446</v>
      </c>
      <c r="M31" s="31"/>
      <c r="N31" s="31"/>
    </row>
    <row r="32" spans="2:12" ht="47.25" customHeight="1">
      <c r="B32" s="73"/>
      <c r="C32" s="73"/>
      <c r="D32" s="73"/>
      <c r="E32" s="73"/>
      <c r="F32" s="29" t="s">
        <v>8</v>
      </c>
      <c r="G32" s="48">
        <f>SUM(H32:L32)</f>
        <v>0</v>
      </c>
      <c r="H32" s="28">
        <f>H37+H42+H47+H52+H57</f>
        <v>0</v>
      </c>
      <c r="I32" s="28">
        <f>I37+I42+I47+I52+I57</f>
        <v>0</v>
      </c>
      <c r="J32" s="28">
        <f>J37+J42+J47+J52+J57</f>
        <v>0</v>
      </c>
      <c r="K32" s="28">
        <f>K37+K42+K47+K52+K57</f>
        <v>0</v>
      </c>
      <c r="L32" s="28">
        <f>L37+L42+L47+L52+L57</f>
        <v>0</v>
      </c>
    </row>
    <row r="33" spans="2:12" ht="13.5" customHeight="1">
      <c r="B33" s="72" t="s">
        <v>11</v>
      </c>
      <c r="C33" s="72" t="s">
        <v>91</v>
      </c>
      <c r="D33" s="72" t="s">
        <v>110</v>
      </c>
      <c r="E33" s="72" t="s">
        <v>80</v>
      </c>
      <c r="F33" s="30" t="s">
        <v>4</v>
      </c>
      <c r="G33" s="49">
        <f aca="true" t="shared" si="7" ref="G33:L33">G34+G35+G36+G37</f>
        <v>105259.06715</v>
      </c>
      <c r="H33" s="49">
        <f t="shared" si="7"/>
        <v>8098.636</v>
      </c>
      <c r="I33" s="49">
        <f t="shared" si="7"/>
        <v>62246.83715000001</v>
      </c>
      <c r="J33" s="49">
        <f t="shared" si="7"/>
        <v>11386.913999999999</v>
      </c>
      <c r="K33" s="19">
        <f t="shared" si="7"/>
        <v>11763.34</v>
      </c>
      <c r="L33" s="19">
        <f t="shared" si="7"/>
        <v>11763.34</v>
      </c>
    </row>
    <row r="34" spans="2:12" ht="12.75">
      <c r="B34" s="72"/>
      <c r="C34" s="72"/>
      <c r="D34" s="72"/>
      <c r="E34" s="72"/>
      <c r="F34" s="20" t="s">
        <v>5</v>
      </c>
      <c r="G34" s="19">
        <f>SUM(I34:L34)</f>
        <v>0</v>
      </c>
      <c r="H34" s="19">
        <v>0</v>
      </c>
      <c r="I34" s="19">
        <v>0</v>
      </c>
      <c r="J34" s="19">
        <v>0</v>
      </c>
      <c r="K34" s="19">
        <v>0</v>
      </c>
      <c r="L34" s="19">
        <v>0</v>
      </c>
    </row>
    <row r="35" spans="2:12" ht="13.5" customHeight="1">
      <c r="B35" s="72"/>
      <c r="C35" s="72"/>
      <c r="D35" s="72"/>
      <c r="E35" s="72"/>
      <c r="F35" s="20" t="s">
        <v>6</v>
      </c>
      <c r="G35" s="19">
        <f>SUM(I35:L35)</f>
        <v>0</v>
      </c>
      <c r="H35" s="19">
        <v>0</v>
      </c>
      <c r="I35" s="19">
        <v>0</v>
      </c>
      <c r="J35" s="19">
        <v>0</v>
      </c>
      <c r="K35" s="19">
        <v>0</v>
      </c>
      <c r="L35" s="19">
        <v>0</v>
      </c>
    </row>
    <row r="36" spans="2:12" ht="12.75">
      <c r="B36" s="72"/>
      <c r="C36" s="72"/>
      <c r="D36" s="72"/>
      <c r="E36" s="72"/>
      <c r="F36" s="20" t="s">
        <v>7</v>
      </c>
      <c r="G36" s="49">
        <f>SUM(H36:L36)</f>
        <v>105259.06715</v>
      </c>
      <c r="H36" s="19">
        <v>8098.636</v>
      </c>
      <c r="I36" s="61">
        <f>8968.021+2144.11+51210.39104+2082.128-1113.66589-1044.147</f>
        <v>62246.83715000001</v>
      </c>
      <c r="J36" s="54">
        <f>9157.06+2229.854</f>
        <v>11386.913999999999</v>
      </c>
      <c r="K36" s="53">
        <f>9444.336+2319.004</f>
        <v>11763.34</v>
      </c>
      <c r="L36" s="53">
        <f>9444.336+2319.004</f>
        <v>11763.34</v>
      </c>
    </row>
    <row r="37" spans="2:12" ht="13.5" customHeight="1">
      <c r="B37" s="72"/>
      <c r="C37" s="72"/>
      <c r="D37" s="72"/>
      <c r="E37" s="72"/>
      <c r="F37" s="20" t="s">
        <v>8</v>
      </c>
      <c r="G37" s="19">
        <f>SUM(I37:L37)</f>
        <v>0</v>
      </c>
      <c r="H37" s="19">
        <v>0</v>
      </c>
      <c r="I37" s="19">
        <v>0</v>
      </c>
      <c r="J37" s="19">
        <v>0</v>
      </c>
      <c r="K37" s="19">
        <v>0</v>
      </c>
      <c r="L37" s="19">
        <v>0</v>
      </c>
    </row>
    <row r="38" spans="2:12" ht="12.75">
      <c r="B38" s="72" t="s">
        <v>12</v>
      </c>
      <c r="C38" s="72" t="s">
        <v>92</v>
      </c>
      <c r="D38" s="72" t="s">
        <v>110</v>
      </c>
      <c r="E38" s="72" t="s">
        <v>81</v>
      </c>
      <c r="F38" s="30" t="s">
        <v>4</v>
      </c>
      <c r="G38" s="19">
        <f aca="true" t="shared" si="8" ref="G38:L38">G39+G40+G41+G42</f>
        <v>133338.01786</v>
      </c>
      <c r="H38" s="19">
        <f>H39+H40+H41+H42</f>
        <v>20265.012</v>
      </c>
      <c r="I38" s="19">
        <f t="shared" si="8"/>
        <v>34873.87686</v>
      </c>
      <c r="J38" s="19">
        <f t="shared" si="8"/>
        <v>25508.155</v>
      </c>
      <c r="K38" s="19">
        <f t="shared" si="8"/>
        <v>26345.487</v>
      </c>
      <c r="L38" s="19">
        <f t="shared" si="8"/>
        <v>26345.487</v>
      </c>
    </row>
    <row r="39" spans="2:12" ht="12.75">
      <c r="B39" s="72"/>
      <c r="C39" s="72"/>
      <c r="D39" s="72"/>
      <c r="E39" s="72"/>
      <c r="F39" s="20" t="s">
        <v>5</v>
      </c>
      <c r="G39" s="19">
        <f>SUM(I39:L39)</f>
        <v>0</v>
      </c>
      <c r="H39" s="19">
        <v>0</v>
      </c>
      <c r="I39" s="19">
        <v>0</v>
      </c>
      <c r="J39" s="19">
        <v>0</v>
      </c>
      <c r="K39" s="19">
        <v>0</v>
      </c>
      <c r="L39" s="19">
        <v>0</v>
      </c>
    </row>
    <row r="40" spans="2:12" ht="15" customHeight="1">
      <c r="B40" s="72"/>
      <c r="C40" s="72"/>
      <c r="D40" s="72"/>
      <c r="E40" s="72"/>
      <c r="F40" s="20" t="s">
        <v>6</v>
      </c>
      <c r="G40" s="19">
        <f>SUM(I40:L40)</f>
        <v>0</v>
      </c>
      <c r="H40" s="19">
        <v>0</v>
      </c>
      <c r="I40" s="19">
        <v>0</v>
      </c>
      <c r="J40" s="19">
        <v>0</v>
      </c>
      <c r="K40" s="19">
        <v>0</v>
      </c>
      <c r="L40" s="19">
        <v>0</v>
      </c>
    </row>
    <row r="41" spans="2:12" ht="12.75">
      <c r="B41" s="72"/>
      <c r="C41" s="72"/>
      <c r="D41" s="72"/>
      <c r="E41" s="72"/>
      <c r="F41" s="20" t="s">
        <v>7</v>
      </c>
      <c r="G41" s="49">
        <f>SUM(H41:L41)</f>
        <v>133338.01786</v>
      </c>
      <c r="H41" s="19">
        <v>20265.012</v>
      </c>
      <c r="I41" s="61">
        <f>20070.744+4618.449+10184.68386</f>
        <v>34873.87686</v>
      </c>
      <c r="J41" s="53">
        <f>20705.156+4802.999</f>
        <v>25508.155</v>
      </c>
      <c r="K41" s="53">
        <f>21350.633+4994.854</f>
        <v>26345.487</v>
      </c>
      <c r="L41" s="53">
        <f>21350.633+4994.854</f>
        <v>26345.487</v>
      </c>
    </row>
    <row r="42" spans="2:12" ht="14.25" customHeight="1">
      <c r="B42" s="72"/>
      <c r="C42" s="72"/>
      <c r="D42" s="72"/>
      <c r="E42" s="72"/>
      <c r="F42" s="20" t="s">
        <v>8</v>
      </c>
      <c r="G42" s="19">
        <f>SUM(I42:L42)</f>
        <v>0</v>
      </c>
      <c r="H42" s="19">
        <v>0</v>
      </c>
      <c r="I42" s="19">
        <v>0</v>
      </c>
      <c r="J42" s="19">
        <v>0</v>
      </c>
      <c r="K42" s="19">
        <v>0</v>
      </c>
      <c r="L42" s="19">
        <v>0</v>
      </c>
    </row>
    <row r="43" spans="2:14" ht="14.25" customHeight="1">
      <c r="B43" s="72" t="s">
        <v>13</v>
      </c>
      <c r="C43" s="72" t="s">
        <v>93</v>
      </c>
      <c r="D43" s="72" t="s">
        <v>110</v>
      </c>
      <c r="E43" s="72" t="s">
        <v>108</v>
      </c>
      <c r="F43" s="30" t="s">
        <v>4</v>
      </c>
      <c r="G43" s="19">
        <f aca="true" t="shared" si="9" ref="G43:L43">G44+G45+G46+G47</f>
        <v>69363.152</v>
      </c>
      <c r="H43" s="19">
        <f t="shared" si="9"/>
        <v>15014.823</v>
      </c>
      <c r="I43" s="19">
        <f t="shared" si="9"/>
        <v>14409.794</v>
      </c>
      <c r="J43" s="19">
        <f t="shared" si="9"/>
        <v>12925.943</v>
      </c>
      <c r="K43" s="19">
        <f t="shared" si="9"/>
        <v>13506.296</v>
      </c>
      <c r="L43" s="19">
        <f t="shared" si="9"/>
        <v>13506.296</v>
      </c>
      <c r="M43" s="31"/>
      <c r="N43" s="31"/>
    </row>
    <row r="44" spans="2:12" ht="12.75">
      <c r="B44" s="72"/>
      <c r="C44" s="72"/>
      <c r="D44" s="72"/>
      <c r="E44" s="72"/>
      <c r="F44" s="20" t="s">
        <v>5</v>
      </c>
      <c r="G44" s="19">
        <f>SUM(I44:L44)</f>
        <v>0</v>
      </c>
      <c r="H44" s="19">
        <v>0</v>
      </c>
      <c r="I44" s="19">
        <v>0</v>
      </c>
      <c r="J44" s="19">
        <v>0</v>
      </c>
      <c r="K44" s="19">
        <v>0</v>
      </c>
      <c r="L44" s="19">
        <v>0</v>
      </c>
    </row>
    <row r="45" spans="2:12" ht="15" customHeight="1">
      <c r="B45" s="72"/>
      <c r="C45" s="72"/>
      <c r="D45" s="72"/>
      <c r="E45" s="72"/>
      <c r="F45" s="20" t="s">
        <v>6</v>
      </c>
      <c r="G45" s="19">
        <f>SUM(I45:L45)</f>
        <v>0</v>
      </c>
      <c r="H45" s="19">
        <v>0</v>
      </c>
      <c r="I45" s="19">
        <v>0</v>
      </c>
      <c r="J45" s="19">
        <v>0</v>
      </c>
      <c r="K45" s="19">
        <v>0</v>
      </c>
      <c r="L45" s="19">
        <v>0</v>
      </c>
    </row>
    <row r="46" spans="2:12" ht="12.75">
      <c r="B46" s="72"/>
      <c r="C46" s="72"/>
      <c r="D46" s="72"/>
      <c r="E46" s="72"/>
      <c r="F46" s="20" t="s">
        <v>7</v>
      </c>
      <c r="G46" s="19">
        <f>SUM(H46:L46)</f>
        <v>69363.152</v>
      </c>
      <c r="H46" s="19">
        <v>15014.823</v>
      </c>
      <c r="I46" s="60">
        <f>12753.644+1656.15</f>
        <v>14409.794</v>
      </c>
      <c r="J46" s="42">
        <v>12925.943</v>
      </c>
      <c r="K46" s="42">
        <v>13506.296</v>
      </c>
      <c r="L46" s="42">
        <v>13506.296</v>
      </c>
    </row>
    <row r="47" spans="2:12" ht="14.25" customHeight="1">
      <c r="B47" s="72"/>
      <c r="C47" s="72"/>
      <c r="D47" s="72"/>
      <c r="E47" s="72"/>
      <c r="F47" s="20" t="s">
        <v>8</v>
      </c>
      <c r="G47" s="19">
        <f>SUM(I47:L47)</f>
        <v>0</v>
      </c>
      <c r="H47" s="19">
        <v>0</v>
      </c>
      <c r="I47" s="19">
        <v>0</v>
      </c>
      <c r="J47" s="19">
        <v>0</v>
      </c>
      <c r="K47" s="19">
        <v>0</v>
      </c>
      <c r="L47" s="19">
        <v>0</v>
      </c>
    </row>
    <row r="48" spans="2:12" ht="14.25" customHeight="1">
      <c r="B48" s="72" t="s">
        <v>14</v>
      </c>
      <c r="C48" s="72" t="s">
        <v>94</v>
      </c>
      <c r="D48" s="72" t="s">
        <v>110</v>
      </c>
      <c r="E48" s="72" t="s">
        <v>51</v>
      </c>
      <c r="F48" s="30" t="s">
        <v>4</v>
      </c>
      <c r="G48" s="49">
        <f aca="true" t="shared" si="10" ref="G48:L48">G49+G50+G51+G52</f>
        <v>22477.887</v>
      </c>
      <c r="H48" s="19">
        <f t="shared" si="10"/>
        <v>4454.612</v>
      </c>
      <c r="I48" s="19">
        <f t="shared" si="10"/>
        <v>4740.835</v>
      </c>
      <c r="J48" s="19">
        <f t="shared" si="10"/>
        <v>4427.48</v>
      </c>
      <c r="K48" s="19">
        <f t="shared" si="10"/>
        <v>4427.48</v>
      </c>
      <c r="L48" s="19">
        <f t="shared" si="10"/>
        <v>4427.48</v>
      </c>
    </row>
    <row r="49" spans="2:12" ht="12.75">
      <c r="B49" s="72"/>
      <c r="C49" s="72"/>
      <c r="D49" s="72"/>
      <c r="E49" s="72"/>
      <c r="F49" s="20" t="s">
        <v>5</v>
      </c>
      <c r="G49" s="19">
        <f>SUM(I49:L49)</f>
        <v>0</v>
      </c>
      <c r="H49" s="19">
        <v>0</v>
      </c>
      <c r="I49" s="19">
        <v>0</v>
      </c>
      <c r="J49" s="19">
        <v>0</v>
      </c>
      <c r="K49" s="19">
        <v>0</v>
      </c>
      <c r="L49" s="19">
        <v>0</v>
      </c>
    </row>
    <row r="50" spans="2:12" ht="13.5" customHeight="1">
      <c r="B50" s="72"/>
      <c r="C50" s="72"/>
      <c r="D50" s="72"/>
      <c r="E50" s="72"/>
      <c r="F50" s="20" t="s">
        <v>6</v>
      </c>
      <c r="G50" s="19">
        <f>SUM(I50:L50)</f>
        <v>0</v>
      </c>
      <c r="H50" s="19">
        <v>0</v>
      </c>
      <c r="I50" s="19">
        <v>0</v>
      </c>
      <c r="J50" s="19">
        <v>0</v>
      </c>
      <c r="K50" s="19">
        <v>0</v>
      </c>
      <c r="L50" s="19">
        <v>0</v>
      </c>
    </row>
    <row r="51" spans="2:12" ht="12.75">
      <c r="B51" s="72"/>
      <c r="C51" s="72"/>
      <c r="D51" s="72"/>
      <c r="E51" s="72"/>
      <c r="F51" s="20" t="s">
        <v>7</v>
      </c>
      <c r="G51" s="19">
        <f>SUM(H51:L51)</f>
        <v>22477.887</v>
      </c>
      <c r="H51" s="19">
        <v>4454.612</v>
      </c>
      <c r="I51" s="60">
        <f>4699.46+41.375</f>
        <v>4740.835</v>
      </c>
      <c r="J51" s="42">
        <v>4427.48</v>
      </c>
      <c r="K51" s="42">
        <v>4427.48</v>
      </c>
      <c r="L51" s="42">
        <v>4427.48</v>
      </c>
    </row>
    <row r="52" spans="2:12" ht="54.75" customHeight="1">
      <c r="B52" s="72"/>
      <c r="C52" s="72"/>
      <c r="D52" s="72"/>
      <c r="E52" s="72"/>
      <c r="F52" s="20" t="s">
        <v>8</v>
      </c>
      <c r="G52" s="19">
        <f>SUM(I52:L52)</f>
        <v>0</v>
      </c>
      <c r="H52" s="19">
        <v>0</v>
      </c>
      <c r="I52" s="19">
        <v>0</v>
      </c>
      <c r="J52" s="19">
        <v>0</v>
      </c>
      <c r="K52" s="19">
        <v>0</v>
      </c>
      <c r="L52" s="19">
        <v>0</v>
      </c>
    </row>
    <row r="53" spans="2:12" ht="14.25" customHeight="1">
      <c r="B53" s="72" t="s">
        <v>15</v>
      </c>
      <c r="C53" s="72" t="s">
        <v>95</v>
      </c>
      <c r="D53" s="80" t="s">
        <v>110</v>
      </c>
      <c r="E53" s="72" t="s">
        <v>82</v>
      </c>
      <c r="F53" s="30" t="s">
        <v>4</v>
      </c>
      <c r="G53" s="49">
        <f aca="true" t="shared" si="11" ref="G53:L53">G54+G55+G56+G57</f>
        <v>35017.93023</v>
      </c>
      <c r="H53" s="49">
        <f t="shared" si="11"/>
        <v>8372.68034</v>
      </c>
      <c r="I53" s="49">
        <f t="shared" si="11"/>
        <v>7210.370889999999</v>
      </c>
      <c r="J53" s="19">
        <f t="shared" si="11"/>
        <v>6323.193</v>
      </c>
      <c r="K53" s="19">
        <f t="shared" si="11"/>
        <v>6555.843000000001</v>
      </c>
      <c r="L53" s="19">
        <f t="shared" si="11"/>
        <v>6555.843000000001</v>
      </c>
    </row>
    <row r="54" spans="2:12" ht="12.75">
      <c r="B54" s="72"/>
      <c r="C54" s="72"/>
      <c r="D54" s="80"/>
      <c r="E54" s="72"/>
      <c r="F54" s="20" t="s">
        <v>5</v>
      </c>
      <c r="G54" s="19">
        <f>SUM(I54:L54)</f>
        <v>0</v>
      </c>
      <c r="H54" s="19">
        <v>0</v>
      </c>
      <c r="I54" s="19">
        <v>0</v>
      </c>
      <c r="J54" s="19">
        <v>0</v>
      </c>
      <c r="K54" s="19">
        <v>0</v>
      </c>
      <c r="L54" s="19">
        <v>0</v>
      </c>
    </row>
    <row r="55" spans="2:12" ht="13.5" customHeight="1">
      <c r="B55" s="72"/>
      <c r="C55" s="72"/>
      <c r="D55" s="80"/>
      <c r="E55" s="72"/>
      <c r="F55" s="20" t="s">
        <v>6</v>
      </c>
      <c r="G55" s="19">
        <f>SUM(I55:L55)</f>
        <v>0</v>
      </c>
      <c r="H55" s="19">
        <v>0</v>
      </c>
      <c r="I55" s="19">
        <v>0</v>
      </c>
      <c r="J55" s="19">
        <v>0</v>
      </c>
      <c r="K55" s="19">
        <v>0</v>
      </c>
      <c r="L55" s="19">
        <v>0</v>
      </c>
    </row>
    <row r="56" spans="2:12" ht="12.75">
      <c r="B56" s="72"/>
      <c r="C56" s="72"/>
      <c r="D56" s="80"/>
      <c r="E56" s="72"/>
      <c r="F56" s="20" t="s">
        <v>7</v>
      </c>
      <c r="G56" s="19">
        <f>SUM(H56:L56)</f>
        <v>35017.93023</v>
      </c>
      <c r="H56" s="19">
        <v>8372.68034</v>
      </c>
      <c r="I56" s="61">
        <f>5683.874+506.731+1019.76589</f>
        <v>7210.370889999999</v>
      </c>
      <c r="J56" s="53">
        <f>5796.211+526.982</f>
        <v>6323.193</v>
      </c>
      <c r="K56" s="53">
        <f>6007.814+548.029</f>
        <v>6555.843000000001</v>
      </c>
      <c r="L56" s="53">
        <f>6007.814+548.029</f>
        <v>6555.843000000001</v>
      </c>
    </row>
    <row r="57" spans="2:12" ht="15.75" customHeight="1">
      <c r="B57" s="72"/>
      <c r="C57" s="72"/>
      <c r="D57" s="80"/>
      <c r="E57" s="72"/>
      <c r="F57" s="20" t="s">
        <v>8</v>
      </c>
      <c r="G57" s="19">
        <f>SUM(I57:L57)</f>
        <v>0</v>
      </c>
      <c r="H57" s="19">
        <v>0</v>
      </c>
      <c r="I57" s="19">
        <v>0</v>
      </c>
      <c r="J57" s="19">
        <v>0</v>
      </c>
      <c r="K57" s="19">
        <v>0</v>
      </c>
      <c r="L57" s="19">
        <v>0</v>
      </c>
    </row>
    <row r="58" spans="2:12" ht="12.75">
      <c r="B58" s="73" t="s">
        <v>100</v>
      </c>
      <c r="C58" s="73" t="s">
        <v>102</v>
      </c>
      <c r="D58" s="74" t="s">
        <v>111</v>
      </c>
      <c r="E58" s="73" t="s">
        <v>103</v>
      </c>
      <c r="F58" s="27" t="s">
        <v>4</v>
      </c>
      <c r="G58" s="48">
        <f>G59+G60+G61+G62</f>
        <v>57685.95137</v>
      </c>
      <c r="H58" s="48">
        <f>H59+H60+H61+H62</f>
        <v>4181.84145</v>
      </c>
      <c r="I58" s="48">
        <f>I59+I60+I61+I62</f>
        <v>50.86992</v>
      </c>
      <c r="J58" s="28">
        <f>J59+J60+J61+J62</f>
        <v>53453.24</v>
      </c>
      <c r="K58" s="48">
        <f>K63+K68</f>
        <v>0</v>
      </c>
      <c r="L58" s="48">
        <f>L63+L68</f>
        <v>0</v>
      </c>
    </row>
    <row r="59" spans="2:12" ht="12.75">
      <c r="B59" s="73"/>
      <c r="C59" s="73"/>
      <c r="D59" s="74"/>
      <c r="E59" s="73"/>
      <c r="F59" s="29" t="s">
        <v>5</v>
      </c>
      <c r="G59" s="48">
        <f>SUM(H59:L59)</f>
        <v>0</v>
      </c>
      <c r="H59" s="48">
        <f aca="true" t="shared" si="12" ref="H59:L60">H64+H69</f>
        <v>0</v>
      </c>
      <c r="I59" s="48">
        <f t="shared" si="12"/>
        <v>0</v>
      </c>
      <c r="J59" s="48">
        <f t="shared" si="12"/>
        <v>0</v>
      </c>
      <c r="K59" s="48">
        <f t="shared" si="12"/>
        <v>0</v>
      </c>
      <c r="L59" s="48">
        <f t="shared" si="12"/>
        <v>0</v>
      </c>
    </row>
    <row r="60" spans="2:12" ht="15.75" customHeight="1">
      <c r="B60" s="73"/>
      <c r="C60" s="73"/>
      <c r="D60" s="74"/>
      <c r="E60" s="73"/>
      <c r="F60" s="29" t="s">
        <v>6</v>
      </c>
      <c r="G60" s="48">
        <f>SUM(H60:L60)</f>
        <v>50780.578</v>
      </c>
      <c r="H60" s="48">
        <f t="shared" si="12"/>
        <v>0</v>
      </c>
      <c r="I60" s="48">
        <f t="shared" si="12"/>
        <v>0</v>
      </c>
      <c r="J60" s="48">
        <f t="shared" si="12"/>
        <v>50780.578</v>
      </c>
      <c r="K60" s="48">
        <f t="shared" si="12"/>
        <v>0</v>
      </c>
      <c r="L60" s="48">
        <f t="shared" si="12"/>
        <v>0</v>
      </c>
    </row>
    <row r="61" spans="2:14" ht="12.75">
      <c r="B61" s="73"/>
      <c r="C61" s="73"/>
      <c r="D61" s="74"/>
      <c r="E61" s="73"/>
      <c r="F61" s="29" t="s">
        <v>7</v>
      </c>
      <c r="G61" s="48">
        <f>SUM(H61:L61)</f>
        <v>6905.373369999999</v>
      </c>
      <c r="H61" s="48">
        <f aca="true" t="shared" si="13" ref="H61:L62">H66+H71</f>
        <v>4181.84145</v>
      </c>
      <c r="I61" s="48">
        <f t="shared" si="13"/>
        <v>50.86992</v>
      </c>
      <c r="J61" s="48">
        <f t="shared" si="13"/>
        <v>2672.662</v>
      </c>
      <c r="K61" s="48">
        <f t="shared" si="13"/>
        <v>0</v>
      </c>
      <c r="L61" s="48">
        <f t="shared" si="13"/>
        <v>0</v>
      </c>
      <c r="M61" s="31"/>
      <c r="N61" s="31"/>
    </row>
    <row r="62" spans="2:12" ht="47.25" customHeight="1">
      <c r="B62" s="73"/>
      <c r="C62" s="73"/>
      <c r="D62" s="74"/>
      <c r="E62" s="73"/>
      <c r="F62" s="29" t="s">
        <v>8</v>
      </c>
      <c r="G62" s="48">
        <f>SUM(H62:L62)</f>
        <v>0</v>
      </c>
      <c r="H62" s="48">
        <f t="shared" si="13"/>
        <v>0</v>
      </c>
      <c r="I62" s="48">
        <f t="shared" si="13"/>
        <v>0</v>
      </c>
      <c r="J62" s="48">
        <f t="shared" si="13"/>
        <v>0</v>
      </c>
      <c r="K62" s="48">
        <f t="shared" si="13"/>
        <v>0</v>
      </c>
      <c r="L62" s="48">
        <f t="shared" si="13"/>
        <v>0</v>
      </c>
    </row>
    <row r="63" spans="2:12" ht="13.5" customHeight="1">
      <c r="B63" s="72" t="s">
        <v>101</v>
      </c>
      <c r="C63" s="72" t="s">
        <v>107</v>
      </c>
      <c r="D63" s="74" t="s">
        <v>112</v>
      </c>
      <c r="E63" s="72" t="s">
        <v>103</v>
      </c>
      <c r="F63" s="30" t="s">
        <v>4</v>
      </c>
      <c r="G63" s="49">
        <f aca="true" t="shared" si="14" ref="G63:L63">G64+G65+G66+G67</f>
        <v>4232.71137</v>
      </c>
      <c r="H63" s="49">
        <f t="shared" si="14"/>
        <v>4181.84145</v>
      </c>
      <c r="I63" s="49">
        <f t="shared" si="14"/>
        <v>50.86992</v>
      </c>
      <c r="J63" s="19">
        <f t="shared" si="14"/>
        <v>0</v>
      </c>
      <c r="K63" s="19">
        <f t="shared" si="14"/>
        <v>0</v>
      </c>
      <c r="L63" s="19">
        <f t="shared" si="14"/>
        <v>0</v>
      </c>
    </row>
    <row r="64" spans="2:12" ht="12.75">
      <c r="B64" s="72"/>
      <c r="C64" s="72"/>
      <c r="D64" s="74"/>
      <c r="E64" s="72"/>
      <c r="F64" s="20" t="s">
        <v>5</v>
      </c>
      <c r="G64" s="19">
        <f>SUM(I64:L64)</f>
        <v>0</v>
      </c>
      <c r="H64" s="19">
        <v>0</v>
      </c>
      <c r="I64" s="52">
        <v>0</v>
      </c>
      <c r="J64" s="19">
        <v>0</v>
      </c>
      <c r="K64" s="19">
        <v>0</v>
      </c>
      <c r="L64" s="19">
        <v>0</v>
      </c>
    </row>
    <row r="65" spans="2:12" ht="13.5" customHeight="1">
      <c r="B65" s="72"/>
      <c r="C65" s="72"/>
      <c r="D65" s="74"/>
      <c r="E65" s="72"/>
      <c r="F65" s="20" t="s">
        <v>6</v>
      </c>
      <c r="G65" s="19">
        <f>SUM(I65:L65)</f>
        <v>0</v>
      </c>
      <c r="H65" s="19">
        <v>0</v>
      </c>
      <c r="I65" s="52">
        <v>0</v>
      </c>
      <c r="J65" s="19">
        <v>0</v>
      </c>
      <c r="K65" s="19">
        <v>0</v>
      </c>
      <c r="L65" s="19">
        <v>0</v>
      </c>
    </row>
    <row r="66" spans="2:12" ht="12.75">
      <c r="B66" s="72"/>
      <c r="C66" s="72"/>
      <c r="D66" s="74"/>
      <c r="E66" s="72"/>
      <c r="F66" s="20" t="s">
        <v>7</v>
      </c>
      <c r="G66" s="49">
        <f>SUM(H66:L66)</f>
        <v>4232.71137</v>
      </c>
      <c r="H66" s="49">
        <v>4181.84145</v>
      </c>
      <c r="I66" s="61">
        <v>50.86992</v>
      </c>
      <c r="J66" s="42">
        <v>0</v>
      </c>
      <c r="K66" s="42">
        <v>0</v>
      </c>
      <c r="L66" s="42">
        <v>0</v>
      </c>
    </row>
    <row r="67" spans="2:12" ht="89.25" customHeight="1">
      <c r="B67" s="72"/>
      <c r="C67" s="72"/>
      <c r="D67" s="74"/>
      <c r="E67" s="72"/>
      <c r="F67" s="20" t="s">
        <v>8</v>
      </c>
      <c r="G67" s="19">
        <f>SUM(I67:L67)</f>
        <v>0</v>
      </c>
      <c r="H67" s="19">
        <v>0</v>
      </c>
      <c r="I67" s="52">
        <v>0</v>
      </c>
      <c r="J67" s="19">
        <v>0</v>
      </c>
      <c r="K67" s="19">
        <v>0</v>
      </c>
      <c r="L67" s="19">
        <v>0</v>
      </c>
    </row>
    <row r="68" spans="2:12" ht="13.5" customHeight="1">
      <c r="B68" s="72" t="s">
        <v>104</v>
      </c>
      <c r="C68" s="72" t="s">
        <v>105</v>
      </c>
      <c r="D68" s="72">
        <v>2023</v>
      </c>
      <c r="E68" s="72" t="s">
        <v>103</v>
      </c>
      <c r="F68" s="30" t="s">
        <v>4</v>
      </c>
      <c r="G68" s="49">
        <f aca="true" t="shared" si="15" ref="G68:L68">G69+G70+G71+G72</f>
        <v>53453.24</v>
      </c>
      <c r="H68" s="19">
        <f t="shared" si="15"/>
        <v>0</v>
      </c>
      <c r="I68" s="19">
        <f t="shared" si="15"/>
        <v>0</v>
      </c>
      <c r="J68" s="19">
        <f t="shared" si="15"/>
        <v>53453.24</v>
      </c>
      <c r="K68" s="19">
        <f t="shared" si="15"/>
        <v>0</v>
      </c>
      <c r="L68" s="19">
        <f t="shared" si="15"/>
        <v>0</v>
      </c>
    </row>
    <row r="69" spans="2:12" ht="12.75">
      <c r="B69" s="72"/>
      <c r="C69" s="72"/>
      <c r="D69" s="72"/>
      <c r="E69" s="72"/>
      <c r="F69" s="20" t="s">
        <v>5</v>
      </c>
      <c r="G69" s="19">
        <f>SUM(I69:L69)</f>
        <v>0</v>
      </c>
      <c r="H69" s="19">
        <v>0</v>
      </c>
      <c r="I69" s="19">
        <v>0</v>
      </c>
      <c r="J69" s="19">
        <v>0</v>
      </c>
      <c r="K69" s="19">
        <v>0</v>
      </c>
      <c r="L69" s="19">
        <v>0</v>
      </c>
    </row>
    <row r="70" spans="2:12" ht="13.5" customHeight="1">
      <c r="B70" s="72"/>
      <c r="C70" s="72"/>
      <c r="D70" s="72"/>
      <c r="E70" s="72"/>
      <c r="F70" s="20" t="s">
        <v>6</v>
      </c>
      <c r="G70" s="19">
        <f>SUM(I70:L70)</f>
        <v>50780.578</v>
      </c>
      <c r="H70" s="19">
        <v>0</v>
      </c>
      <c r="I70" s="19">
        <v>0</v>
      </c>
      <c r="J70" s="19">
        <v>50780.578</v>
      </c>
      <c r="K70" s="19">
        <v>0</v>
      </c>
      <c r="L70" s="19">
        <v>0</v>
      </c>
    </row>
    <row r="71" spans="2:12" ht="12.75">
      <c r="B71" s="72"/>
      <c r="C71" s="72"/>
      <c r="D71" s="72"/>
      <c r="E71" s="72"/>
      <c r="F71" s="20" t="s">
        <v>7</v>
      </c>
      <c r="G71" s="49">
        <f>SUM(H71:L71)</f>
        <v>2672.662</v>
      </c>
      <c r="H71" s="49">
        <v>0</v>
      </c>
      <c r="I71" s="52">
        <v>0</v>
      </c>
      <c r="J71" s="42">
        <v>2672.662</v>
      </c>
      <c r="K71" s="42">
        <v>0</v>
      </c>
      <c r="L71" s="42">
        <v>0</v>
      </c>
    </row>
    <row r="72" spans="2:12" ht="27.75" customHeight="1">
      <c r="B72" s="72"/>
      <c r="C72" s="72"/>
      <c r="D72" s="72"/>
      <c r="E72" s="72"/>
      <c r="F72" s="20" t="s">
        <v>8</v>
      </c>
      <c r="G72" s="19">
        <f>SUM(I72:L72)</f>
        <v>0</v>
      </c>
      <c r="H72" s="19">
        <v>0</v>
      </c>
      <c r="I72" s="19">
        <v>0</v>
      </c>
      <c r="J72" s="19">
        <v>0</v>
      </c>
      <c r="K72" s="19">
        <v>0</v>
      </c>
      <c r="L72" s="19">
        <v>0</v>
      </c>
    </row>
    <row r="73" spans="2:12" ht="12.75">
      <c r="B73" s="84" t="s">
        <v>16</v>
      </c>
      <c r="C73" s="84"/>
      <c r="D73" s="84"/>
      <c r="E73" s="84"/>
      <c r="F73" s="30" t="s">
        <v>4</v>
      </c>
      <c r="G73" s="49">
        <f aca="true" t="shared" si="16" ref="G73:L73">G74+G75+G76+G77</f>
        <v>434602.28627</v>
      </c>
      <c r="H73" s="49">
        <f t="shared" si="16"/>
        <v>62313.42945</v>
      </c>
      <c r="I73" s="49">
        <f t="shared" si="16"/>
        <v>127105.29482</v>
      </c>
      <c r="J73" s="49">
        <f t="shared" si="16"/>
        <v>116562.51000000001</v>
      </c>
      <c r="K73" s="19">
        <f t="shared" si="16"/>
        <v>64310.526000000005</v>
      </c>
      <c r="L73" s="19">
        <f t="shared" si="16"/>
        <v>64310.526000000005</v>
      </c>
    </row>
    <row r="74" spans="2:12" ht="12.75">
      <c r="B74" s="84"/>
      <c r="C74" s="84"/>
      <c r="D74" s="84"/>
      <c r="E74" s="84"/>
      <c r="F74" s="20" t="s">
        <v>5</v>
      </c>
      <c r="G74" s="50">
        <f>SUM(H74:L74)</f>
        <v>0</v>
      </c>
      <c r="H74" s="19">
        <f>H9+H29+H59</f>
        <v>0</v>
      </c>
      <c r="I74" s="19">
        <f>I9+I29+I59</f>
        <v>0</v>
      </c>
      <c r="J74" s="19">
        <f>J9+J29+J59</f>
        <v>0</v>
      </c>
      <c r="K74" s="19">
        <f>K9+K29+K59</f>
        <v>0</v>
      </c>
      <c r="L74" s="19">
        <f>L9+L29+L59</f>
        <v>0</v>
      </c>
    </row>
    <row r="75" spans="2:12" ht="15" customHeight="1">
      <c r="B75" s="84"/>
      <c r="C75" s="84"/>
      <c r="D75" s="84"/>
      <c r="E75" s="84"/>
      <c r="F75" s="20" t="s">
        <v>6</v>
      </c>
      <c r="G75" s="50">
        <f>SUM(H75:L75)</f>
        <v>50780.578</v>
      </c>
      <c r="H75" s="19">
        <f aca="true" t="shared" si="17" ref="H75:K77">H10+H30+H60</f>
        <v>0</v>
      </c>
      <c r="I75" s="19">
        <f t="shared" si="17"/>
        <v>0</v>
      </c>
      <c r="J75" s="19">
        <f t="shared" si="17"/>
        <v>50780.578</v>
      </c>
      <c r="K75" s="19">
        <f t="shared" si="17"/>
        <v>0</v>
      </c>
      <c r="L75" s="19">
        <f>L10+L30+L60</f>
        <v>0</v>
      </c>
    </row>
    <row r="76" spans="2:12" ht="12.75">
      <c r="B76" s="84"/>
      <c r="C76" s="84"/>
      <c r="D76" s="84"/>
      <c r="E76" s="84"/>
      <c r="F76" s="20" t="s">
        <v>7</v>
      </c>
      <c r="G76" s="51">
        <f>SUM(H76:L76)</f>
        <v>383821.70827</v>
      </c>
      <c r="H76" s="49">
        <f>H11+H31+H61</f>
        <v>62313.42945</v>
      </c>
      <c r="I76" s="49">
        <f>I11+I31+I61</f>
        <v>127105.29482</v>
      </c>
      <c r="J76" s="49">
        <f t="shared" si="17"/>
        <v>65781.932</v>
      </c>
      <c r="K76" s="19">
        <f t="shared" si="17"/>
        <v>64310.526000000005</v>
      </c>
      <c r="L76" s="19">
        <f>L11+L31+L61</f>
        <v>64310.526000000005</v>
      </c>
    </row>
    <row r="77" spans="2:12" ht="12.75" customHeight="1">
      <c r="B77" s="84"/>
      <c r="C77" s="84"/>
      <c r="D77" s="84"/>
      <c r="E77" s="84"/>
      <c r="F77" s="20" t="s">
        <v>8</v>
      </c>
      <c r="G77" s="50">
        <f>SUM(H77:L77)</f>
        <v>0</v>
      </c>
      <c r="H77" s="19">
        <f t="shared" si="17"/>
        <v>0</v>
      </c>
      <c r="I77" s="19">
        <f t="shared" si="17"/>
        <v>0</v>
      </c>
      <c r="J77" s="19">
        <f t="shared" si="17"/>
        <v>0</v>
      </c>
      <c r="K77" s="19">
        <f t="shared" si="17"/>
        <v>0</v>
      </c>
      <c r="L77" s="19">
        <f>L12+L32+L62</f>
        <v>0</v>
      </c>
    </row>
    <row r="78" spans="2:7" ht="29.25" customHeight="1">
      <c r="B78" s="25"/>
      <c r="C78" s="25"/>
      <c r="D78" s="25"/>
      <c r="E78" s="25"/>
      <c r="F78" s="25"/>
      <c r="G78" s="25"/>
    </row>
    <row r="79" spans="2:18" s="36" customFormat="1" ht="13.5" customHeight="1">
      <c r="B79" s="34" t="s">
        <v>83</v>
      </c>
      <c r="C79" s="35"/>
      <c r="D79" s="46" t="s">
        <v>113</v>
      </c>
      <c r="E79" s="46"/>
      <c r="F79" s="46"/>
      <c r="G79" s="46"/>
      <c r="H79" s="64"/>
      <c r="J79" s="55"/>
      <c r="K79" s="55"/>
      <c r="L79" s="32"/>
      <c r="M79" s="32"/>
      <c r="N79" s="32"/>
      <c r="O79" s="32"/>
      <c r="P79" s="32"/>
      <c r="Q79" s="32"/>
      <c r="R79" s="32"/>
    </row>
    <row r="80" spans="2:18" s="36" customFormat="1" ht="15.75">
      <c r="B80" s="37"/>
      <c r="C80" s="37"/>
      <c r="D80" s="47" t="s">
        <v>114</v>
      </c>
      <c r="E80" s="47"/>
      <c r="F80" s="47"/>
      <c r="G80" s="47"/>
      <c r="H80" s="65"/>
      <c r="J80" s="32"/>
      <c r="K80" s="32"/>
      <c r="L80" s="41"/>
      <c r="M80" s="32"/>
      <c r="N80" s="32"/>
      <c r="O80" s="32"/>
      <c r="P80" s="32"/>
      <c r="Q80" s="32"/>
      <c r="R80" s="32"/>
    </row>
    <row r="81" spans="2:7" ht="12.75">
      <c r="B81" s="25"/>
      <c r="C81" s="25"/>
      <c r="D81" s="25"/>
      <c r="E81" s="25"/>
      <c r="F81" s="25"/>
      <c r="G81" s="25"/>
    </row>
    <row r="82" spans="2:11" ht="12.75">
      <c r="B82" s="25"/>
      <c r="C82" s="25"/>
      <c r="D82" s="25"/>
      <c r="E82" s="25"/>
      <c r="F82" s="25"/>
      <c r="G82" s="25"/>
      <c r="I82" s="38"/>
      <c r="J82" s="38"/>
      <c r="K82" s="38"/>
    </row>
    <row r="83" spans="2:11" ht="12.75">
      <c r="B83" s="25"/>
      <c r="C83" s="25"/>
      <c r="D83" s="25"/>
      <c r="E83" s="25"/>
      <c r="F83" s="25"/>
      <c r="G83" s="25"/>
      <c r="I83" s="59"/>
      <c r="J83" s="18"/>
      <c r="K83" s="18"/>
    </row>
    <row r="84" spans="2:11" ht="15.75">
      <c r="B84" s="25"/>
      <c r="C84" s="25"/>
      <c r="D84" s="25"/>
      <c r="E84" s="25"/>
      <c r="F84" s="25"/>
      <c r="G84" s="25"/>
      <c r="I84" s="55"/>
      <c r="J84" s="39"/>
      <c r="K84" s="39"/>
    </row>
    <row r="85" spans="2:9" ht="12.75">
      <c r="B85" s="25"/>
      <c r="C85" s="25"/>
      <c r="D85" s="25"/>
      <c r="E85" s="25"/>
      <c r="F85" s="25"/>
      <c r="G85" s="25"/>
      <c r="I85" s="40"/>
    </row>
    <row r="86" spans="2:10" ht="12.75">
      <c r="B86" s="25"/>
      <c r="C86" s="25"/>
      <c r="D86" s="25"/>
      <c r="E86" s="25"/>
      <c r="F86" s="25"/>
      <c r="G86" s="25"/>
      <c r="I86" s="40"/>
      <c r="J86" s="40"/>
    </row>
    <row r="87" spans="2:11" ht="12.75">
      <c r="B87" s="25"/>
      <c r="C87" s="25"/>
      <c r="D87" s="25"/>
      <c r="E87" s="25"/>
      <c r="F87" s="25"/>
      <c r="G87" s="25"/>
      <c r="I87" s="56"/>
      <c r="J87" s="56"/>
      <c r="K87" s="56"/>
    </row>
    <row r="88" spans="2:11" ht="12.75">
      <c r="B88" s="25"/>
      <c r="C88" s="25"/>
      <c r="D88" s="25"/>
      <c r="E88" s="25"/>
      <c r="F88" s="25"/>
      <c r="G88" s="25"/>
      <c r="J88" s="22"/>
      <c r="K88" s="22"/>
    </row>
    <row r="89" spans="2:11" ht="12.75">
      <c r="B89" s="25"/>
      <c r="C89" s="25"/>
      <c r="D89" s="25"/>
      <c r="E89" s="25"/>
      <c r="F89" s="25"/>
      <c r="G89" s="25"/>
      <c r="J89" s="22"/>
      <c r="K89" s="22"/>
    </row>
    <row r="90" spans="2:11" ht="12.75">
      <c r="B90" s="25"/>
      <c r="C90" s="25"/>
      <c r="D90" s="25"/>
      <c r="E90" s="25"/>
      <c r="F90" s="25"/>
      <c r="G90" s="25"/>
      <c r="J90" s="22"/>
      <c r="K90" s="22"/>
    </row>
    <row r="91" spans="2:11" ht="12.75">
      <c r="B91" s="25"/>
      <c r="C91" s="25"/>
      <c r="D91" s="25"/>
      <c r="E91" s="25"/>
      <c r="F91" s="25"/>
      <c r="G91" s="25"/>
      <c r="I91" s="31"/>
      <c r="J91" s="31"/>
      <c r="K91" s="31"/>
    </row>
    <row r="92" spans="2:10" ht="12.75">
      <c r="B92" s="25"/>
      <c r="C92" s="25"/>
      <c r="D92" s="25"/>
      <c r="E92" s="25"/>
      <c r="F92" s="25"/>
      <c r="G92" s="25"/>
      <c r="I92" s="25"/>
      <c r="J92" s="25"/>
    </row>
    <row r="93" spans="2:10" ht="12.75">
      <c r="B93" s="25"/>
      <c r="C93" s="25"/>
      <c r="D93" s="25"/>
      <c r="E93" s="25"/>
      <c r="F93" s="25"/>
      <c r="G93" s="25"/>
      <c r="J93" s="31"/>
    </row>
    <row r="94" spans="2:9" ht="12.75">
      <c r="B94" s="25"/>
      <c r="C94" s="25"/>
      <c r="D94" s="25"/>
      <c r="E94" s="25"/>
      <c r="F94" s="25"/>
      <c r="G94" s="25"/>
      <c r="I94" s="56"/>
    </row>
    <row r="95" spans="2:7" ht="12.75">
      <c r="B95" s="25"/>
      <c r="C95" s="25"/>
      <c r="D95" s="25"/>
      <c r="E95" s="25"/>
      <c r="F95" s="25"/>
      <c r="G95" s="25"/>
    </row>
    <row r="96" spans="2:9" ht="12.75">
      <c r="B96" s="25"/>
      <c r="C96" s="25"/>
      <c r="D96" s="25"/>
      <c r="E96" s="25"/>
      <c r="F96" s="25"/>
      <c r="G96" s="25"/>
      <c r="I96" s="40"/>
    </row>
    <row r="97" spans="2:9" ht="12.75">
      <c r="B97" s="25"/>
      <c r="C97" s="25"/>
      <c r="D97" s="25"/>
      <c r="E97" s="25"/>
      <c r="F97" s="25"/>
      <c r="G97" s="25"/>
      <c r="I97" s="40"/>
    </row>
    <row r="98" spans="2:7" ht="12.75">
      <c r="B98" s="25"/>
      <c r="C98" s="25"/>
      <c r="D98" s="25"/>
      <c r="E98" s="25"/>
      <c r="F98" s="25"/>
      <c r="G98" s="25"/>
    </row>
    <row r="99" spans="2:7" ht="12.75">
      <c r="B99" s="25"/>
      <c r="C99" s="25"/>
      <c r="D99" s="25"/>
      <c r="E99" s="25"/>
      <c r="F99" s="25"/>
      <c r="G99" s="25"/>
    </row>
    <row r="100" spans="2:7" ht="12.75">
      <c r="B100" s="25"/>
      <c r="C100" s="25"/>
      <c r="D100" s="25"/>
      <c r="E100" s="25"/>
      <c r="F100" s="25"/>
      <c r="G100" s="25"/>
    </row>
    <row r="101" spans="2:7" ht="12.75">
      <c r="B101" s="25"/>
      <c r="C101" s="25"/>
      <c r="D101" s="25"/>
      <c r="E101" s="25"/>
      <c r="F101" s="25"/>
      <c r="G101" s="25"/>
    </row>
    <row r="102" spans="2:7" ht="12.75">
      <c r="B102" s="25"/>
      <c r="C102" s="25"/>
      <c r="D102" s="25"/>
      <c r="E102" s="25"/>
      <c r="F102" s="25"/>
      <c r="G102" s="25"/>
    </row>
    <row r="103" spans="2:7" ht="12.75">
      <c r="B103" s="25"/>
      <c r="C103" s="25"/>
      <c r="D103" s="25"/>
      <c r="E103" s="25"/>
      <c r="F103" s="25"/>
      <c r="G103" s="25"/>
    </row>
    <row r="104" spans="2:7" ht="12.75">
      <c r="B104" s="25"/>
      <c r="C104" s="25"/>
      <c r="D104" s="25"/>
      <c r="E104" s="25"/>
      <c r="F104" s="25"/>
      <c r="G104" s="25"/>
    </row>
    <row r="105" spans="2:7" ht="12.75">
      <c r="B105" s="25"/>
      <c r="C105" s="25"/>
      <c r="D105" s="25"/>
      <c r="E105" s="25"/>
      <c r="F105" s="25"/>
      <c r="G105" s="25"/>
    </row>
    <row r="106" spans="2:7" ht="12.75">
      <c r="B106" s="25"/>
      <c r="C106" s="25"/>
      <c r="D106" s="25"/>
      <c r="E106" s="25"/>
      <c r="F106" s="25"/>
      <c r="G106" s="25"/>
    </row>
    <row r="107" spans="2:7" ht="12.75">
      <c r="B107" s="25"/>
      <c r="C107" s="25"/>
      <c r="D107" s="25"/>
      <c r="E107" s="25"/>
      <c r="F107" s="25"/>
      <c r="G107" s="25"/>
    </row>
    <row r="108" spans="2:7" ht="12.75">
      <c r="B108" s="25"/>
      <c r="C108" s="25"/>
      <c r="D108" s="25"/>
      <c r="E108" s="25"/>
      <c r="F108" s="25"/>
      <c r="G108" s="25"/>
    </row>
    <row r="109" spans="2:7" ht="12.75">
      <c r="B109" s="25"/>
      <c r="C109" s="25"/>
      <c r="D109" s="25"/>
      <c r="E109" s="25"/>
      <c r="F109" s="25"/>
      <c r="G109" s="25"/>
    </row>
    <row r="110" spans="2:7" ht="12.75">
      <c r="B110" s="25"/>
      <c r="C110" s="25"/>
      <c r="D110" s="25"/>
      <c r="E110" s="25"/>
      <c r="F110" s="25"/>
      <c r="G110" s="25"/>
    </row>
    <row r="111" spans="2:7" ht="12.75">
      <c r="B111" s="25"/>
      <c r="C111" s="25"/>
      <c r="D111" s="25"/>
      <c r="E111" s="25"/>
      <c r="F111" s="25"/>
      <c r="G111" s="25"/>
    </row>
    <row r="112" spans="2:7" ht="12.75">
      <c r="B112" s="25"/>
      <c r="C112" s="25"/>
      <c r="D112" s="25"/>
      <c r="E112" s="25"/>
      <c r="F112" s="25"/>
      <c r="G112" s="25"/>
    </row>
    <row r="113" spans="2:7" ht="12.75">
      <c r="B113" s="25"/>
      <c r="C113" s="25"/>
      <c r="D113" s="25"/>
      <c r="E113" s="25"/>
      <c r="F113" s="25"/>
      <c r="G113" s="25"/>
    </row>
    <row r="114" spans="2:7" ht="12.75">
      <c r="B114" s="25"/>
      <c r="C114" s="25"/>
      <c r="D114" s="25"/>
      <c r="E114" s="25"/>
      <c r="F114" s="25"/>
      <c r="G114" s="25"/>
    </row>
    <row r="115" spans="2:7" ht="12.75">
      <c r="B115" s="25"/>
      <c r="C115" s="25"/>
      <c r="D115" s="25"/>
      <c r="E115" s="25"/>
      <c r="F115" s="25"/>
      <c r="G115" s="25"/>
    </row>
    <row r="116" spans="2:7" ht="12.75">
      <c r="B116" s="25"/>
      <c r="C116" s="25"/>
      <c r="D116" s="25"/>
      <c r="E116" s="25"/>
      <c r="F116" s="25"/>
      <c r="G116" s="25"/>
    </row>
    <row r="117" spans="2:7" ht="12.75">
      <c r="B117" s="25"/>
      <c r="C117" s="25"/>
      <c r="D117" s="25"/>
      <c r="E117" s="25"/>
      <c r="F117" s="25"/>
      <c r="G117" s="25"/>
    </row>
    <row r="118" spans="2:7" ht="12.75">
      <c r="B118" s="25"/>
      <c r="C118" s="25"/>
      <c r="D118" s="25"/>
      <c r="E118" s="25"/>
      <c r="F118" s="25"/>
      <c r="G118" s="25"/>
    </row>
    <row r="119" spans="2:7" ht="12.75">
      <c r="B119" s="25"/>
      <c r="C119" s="25"/>
      <c r="D119" s="25"/>
      <c r="E119" s="25"/>
      <c r="F119" s="25"/>
      <c r="G119" s="25"/>
    </row>
    <row r="120" spans="2:7" ht="12.75">
      <c r="B120" s="25"/>
      <c r="C120" s="25"/>
      <c r="D120" s="25"/>
      <c r="E120" s="25"/>
      <c r="F120" s="25"/>
      <c r="G120" s="25"/>
    </row>
    <row r="121" spans="2:7" ht="12.75">
      <c r="B121" s="25"/>
      <c r="C121" s="25"/>
      <c r="D121" s="25"/>
      <c r="E121" s="25"/>
      <c r="F121" s="25"/>
      <c r="G121" s="25"/>
    </row>
    <row r="122" spans="2:7" ht="12.75">
      <c r="B122" s="25"/>
      <c r="C122" s="25"/>
      <c r="D122" s="25"/>
      <c r="E122" s="25"/>
      <c r="F122" s="25"/>
      <c r="G122" s="25"/>
    </row>
    <row r="123" spans="2:7" ht="12.75">
      <c r="B123" s="25"/>
      <c r="C123" s="25"/>
      <c r="D123" s="25"/>
      <c r="E123" s="25"/>
      <c r="F123" s="25"/>
      <c r="G123" s="25"/>
    </row>
    <row r="124" spans="2:7" ht="12.75">
      <c r="B124" s="25"/>
      <c r="C124" s="25"/>
      <c r="D124" s="25"/>
      <c r="E124" s="25"/>
      <c r="F124" s="25"/>
      <c r="G124" s="25"/>
    </row>
    <row r="125" spans="2:7" ht="12.75">
      <c r="B125" s="25"/>
      <c r="C125" s="25"/>
      <c r="D125" s="25"/>
      <c r="E125" s="25"/>
      <c r="F125" s="25"/>
      <c r="G125" s="25"/>
    </row>
    <row r="126" spans="2:7" ht="12.75">
      <c r="B126" s="25"/>
      <c r="C126" s="25"/>
      <c r="D126" s="25"/>
      <c r="E126" s="25"/>
      <c r="F126" s="25"/>
      <c r="G126" s="25"/>
    </row>
    <row r="127" spans="2:7" ht="12.75">
      <c r="B127" s="25"/>
      <c r="C127" s="25"/>
      <c r="D127" s="25"/>
      <c r="E127" s="25"/>
      <c r="F127" s="25"/>
      <c r="G127" s="25"/>
    </row>
    <row r="128" spans="2:7" ht="12.75">
      <c r="B128" s="25"/>
      <c r="C128" s="25"/>
      <c r="D128" s="25"/>
      <c r="E128" s="25"/>
      <c r="F128" s="25"/>
      <c r="G128" s="25"/>
    </row>
    <row r="129" spans="2:7" ht="12.75">
      <c r="B129" s="25"/>
      <c r="C129" s="25"/>
      <c r="D129" s="25"/>
      <c r="E129" s="25"/>
      <c r="F129" s="25"/>
      <c r="G129" s="25"/>
    </row>
    <row r="130" spans="2:7" ht="12.75">
      <c r="B130" s="25"/>
      <c r="C130" s="25"/>
      <c r="D130" s="25"/>
      <c r="E130" s="25"/>
      <c r="F130" s="25"/>
      <c r="G130" s="25"/>
    </row>
    <row r="131" spans="2:7" ht="12.75">
      <c r="B131" s="25"/>
      <c r="C131" s="25"/>
      <c r="D131" s="25"/>
      <c r="E131" s="25"/>
      <c r="F131" s="25"/>
      <c r="G131" s="25"/>
    </row>
    <row r="132" spans="2:7" ht="12.75">
      <c r="B132" s="25"/>
      <c r="C132" s="25"/>
      <c r="D132" s="25"/>
      <c r="E132" s="25"/>
      <c r="F132" s="25"/>
      <c r="G132" s="25"/>
    </row>
    <row r="133" spans="2:7" ht="12.75">
      <c r="B133" s="25"/>
      <c r="C133" s="25"/>
      <c r="D133" s="25"/>
      <c r="E133" s="25"/>
      <c r="F133" s="25"/>
      <c r="G133" s="25"/>
    </row>
    <row r="134" spans="2:7" ht="12.75">
      <c r="B134" s="25"/>
      <c r="C134" s="25"/>
      <c r="D134" s="25"/>
      <c r="E134" s="25"/>
      <c r="F134" s="25"/>
      <c r="G134" s="25"/>
    </row>
    <row r="135" spans="2:7" ht="12.75">
      <c r="B135" s="25"/>
      <c r="C135" s="25"/>
      <c r="D135" s="25"/>
      <c r="E135" s="25"/>
      <c r="F135" s="25"/>
      <c r="G135" s="25"/>
    </row>
    <row r="136" spans="2:7" ht="12.75">
      <c r="B136" s="25"/>
      <c r="C136" s="25"/>
      <c r="D136" s="25"/>
      <c r="E136" s="25"/>
      <c r="F136" s="25"/>
      <c r="G136" s="25"/>
    </row>
    <row r="137" spans="2:7" ht="12.75">
      <c r="B137" s="25"/>
      <c r="C137" s="25"/>
      <c r="D137" s="25"/>
      <c r="E137" s="25"/>
      <c r="F137" s="25"/>
      <c r="G137" s="25"/>
    </row>
    <row r="138" spans="2:7" ht="12.75">
      <c r="B138" s="25"/>
      <c r="C138" s="25"/>
      <c r="D138" s="25"/>
      <c r="E138" s="25"/>
      <c r="F138" s="25"/>
      <c r="G138" s="25"/>
    </row>
    <row r="139" spans="2:7" ht="12.75">
      <c r="B139" s="25"/>
      <c r="C139" s="25"/>
      <c r="D139" s="25"/>
      <c r="E139" s="25"/>
      <c r="F139" s="25"/>
      <c r="G139" s="25"/>
    </row>
    <row r="140" spans="2:7" ht="12.75">
      <c r="B140" s="25"/>
      <c r="C140" s="25"/>
      <c r="D140" s="25"/>
      <c r="E140" s="25"/>
      <c r="F140" s="25"/>
      <c r="G140" s="25"/>
    </row>
    <row r="141" spans="2:7" ht="12.75">
      <c r="B141" s="25"/>
      <c r="C141" s="25"/>
      <c r="D141" s="25"/>
      <c r="E141" s="25"/>
      <c r="F141" s="25"/>
      <c r="G141" s="25"/>
    </row>
    <row r="142" spans="2:7" ht="12.75">
      <c r="B142" s="25"/>
      <c r="C142" s="25"/>
      <c r="D142" s="25"/>
      <c r="E142" s="25"/>
      <c r="F142" s="25"/>
      <c r="G142" s="25"/>
    </row>
    <row r="143" spans="2:7" ht="12.75">
      <c r="B143" s="25"/>
      <c r="C143" s="25"/>
      <c r="D143" s="25"/>
      <c r="E143" s="25"/>
      <c r="F143" s="25"/>
      <c r="G143" s="25"/>
    </row>
    <row r="144" spans="2:7" ht="12.75">
      <c r="B144" s="25"/>
      <c r="C144" s="25"/>
      <c r="D144" s="25"/>
      <c r="E144" s="25"/>
      <c r="F144" s="25"/>
      <c r="G144" s="25"/>
    </row>
    <row r="145" spans="2:7" ht="12.75">
      <c r="B145" s="25"/>
      <c r="C145" s="25"/>
      <c r="D145" s="25"/>
      <c r="E145" s="25"/>
      <c r="F145" s="25"/>
      <c r="G145" s="25"/>
    </row>
    <row r="146" spans="2:7" ht="12.75">
      <c r="B146" s="25"/>
      <c r="C146" s="25"/>
      <c r="D146" s="25"/>
      <c r="E146" s="25"/>
      <c r="F146" s="25"/>
      <c r="G146" s="25"/>
    </row>
    <row r="147" spans="2:7" ht="12.75">
      <c r="B147" s="25"/>
      <c r="C147" s="25"/>
      <c r="D147" s="25"/>
      <c r="E147" s="25"/>
      <c r="F147" s="25"/>
      <c r="G147" s="25"/>
    </row>
    <row r="148" spans="2:7" ht="12.75">
      <c r="B148" s="25"/>
      <c r="C148" s="25"/>
      <c r="D148" s="25"/>
      <c r="E148" s="25"/>
      <c r="F148" s="25"/>
      <c r="G148" s="25"/>
    </row>
    <row r="149" spans="2:7" ht="12.75">
      <c r="B149" s="25"/>
      <c r="C149" s="25"/>
      <c r="D149" s="25"/>
      <c r="E149" s="25"/>
      <c r="F149" s="25"/>
      <c r="G149" s="25"/>
    </row>
    <row r="150" spans="2:7" ht="12.75">
      <c r="B150" s="25"/>
      <c r="C150" s="25"/>
      <c r="D150" s="25"/>
      <c r="E150" s="25"/>
      <c r="F150" s="25"/>
      <c r="G150" s="25"/>
    </row>
    <row r="151" spans="2:7" ht="12.75">
      <c r="B151" s="25"/>
      <c r="C151" s="25"/>
      <c r="D151" s="25"/>
      <c r="E151" s="25"/>
      <c r="F151" s="25"/>
      <c r="G151" s="25"/>
    </row>
    <row r="152" spans="2:7" ht="12.75">
      <c r="B152" s="25"/>
      <c r="C152" s="25"/>
      <c r="D152" s="25"/>
      <c r="E152" s="25"/>
      <c r="F152" s="25"/>
      <c r="G152" s="25"/>
    </row>
    <row r="153" spans="2:7" ht="12.75">
      <c r="B153" s="25"/>
      <c r="C153" s="25"/>
      <c r="D153" s="25"/>
      <c r="E153" s="25"/>
      <c r="F153" s="25"/>
      <c r="G153" s="25"/>
    </row>
    <row r="154" spans="2:7" ht="12.75">
      <c r="B154" s="25"/>
      <c r="C154" s="25"/>
      <c r="D154" s="25"/>
      <c r="E154" s="25"/>
      <c r="F154" s="25"/>
      <c r="G154" s="25"/>
    </row>
    <row r="155" spans="2:7" ht="12.75">
      <c r="B155" s="25"/>
      <c r="C155" s="25"/>
      <c r="D155" s="25"/>
      <c r="E155" s="25"/>
      <c r="F155" s="25"/>
      <c r="G155" s="25"/>
    </row>
    <row r="156" spans="2:7" ht="12.75">
      <c r="B156" s="25"/>
      <c r="C156" s="25"/>
      <c r="D156" s="25"/>
      <c r="E156" s="25"/>
      <c r="F156" s="25"/>
      <c r="G156" s="25"/>
    </row>
    <row r="157" spans="2:7" ht="12.75">
      <c r="B157" s="25"/>
      <c r="C157" s="25"/>
      <c r="D157" s="25"/>
      <c r="E157" s="25"/>
      <c r="F157" s="25"/>
      <c r="G157" s="25"/>
    </row>
    <row r="158" spans="2:7" ht="12.75">
      <c r="B158" s="25"/>
      <c r="C158" s="25"/>
      <c r="D158" s="25"/>
      <c r="E158" s="25"/>
      <c r="F158" s="25"/>
      <c r="G158" s="25"/>
    </row>
    <row r="159" spans="2:7" ht="12.75">
      <c r="B159" s="25"/>
      <c r="C159" s="25"/>
      <c r="D159" s="25"/>
      <c r="E159" s="25"/>
      <c r="F159" s="25"/>
      <c r="G159" s="25"/>
    </row>
    <row r="160" spans="2:7" ht="12.75">
      <c r="B160" s="25"/>
      <c r="C160" s="25"/>
      <c r="D160" s="25"/>
      <c r="E160" s="25"/>
      <c r="F160" s="25"/>
      <c r="G160" s="25"/>
    </row>
    <row r="161" spans="2:7" ht="12.75">
      <c r="B161" s="25"/>
      <c r="C161" s="25"/>
      <c r="D161" s="25"/>
      <c r="E161" s="25"/>
      <c r="F161" s="25"/>
      <c r="G161" s="25"/>
    </row>
    <row r="162" spans="2:7" ht="12.75">
      <c r="B162" s="25"/>
      <c r="C162" s="25"/>
      <c r="D162" s="25"/>
      <c r="E162" s="25"/>
      <c r="F162" s="25"/>
      <c r="G162" s="25"/>
    </row>
    <row r="163" spans="2:7" ht="12.75">
      <c r="B163" s="25"/>
      <c r="C163" s="25"/>
      <c r="D163" s="25"/>
      <c r="E163" s="25"/>
      <c r="F163" s="25"/>
      <c r="G163" s="25"/>
    </row>
    <row r="164" spans="2:7" ht="12.75">
      <c r="B164" s="25"/>
      <c r="C164" s="25"/>
      <c r="D164" s="25"/>
      <c r="E164" s="25"/>
      <c r="F164" s="25"/>
      <c r="G164" s="25"/>
    </row>
    <row r="165" spans="2:7" ht="12.75">
      <c r="B165" s="25"/>
      <c r="C165" s="25"/>
      <c r="D165" s="25"/>
      <c r="E165" s="25"/>
      <c r="F165" s="25"/>
      <c r="G165" s="25"/>
    </row>
    <row r="166" spans="2:7" ht="12.75">
      <c r="B166" s="25"/>
      <c r="C166" s="25"/>
      <c r="D166" s="25"/>
      <c r="E166" s="25"/>
      <c r="F166" s="25"/>
      <c r="G166" s="25"/>
    </row>
    <row r="167" spans="2:7" ht="12.75">
      <c r="B167" s="25"/>
      <c r="C167" s="25"/>
      <c r="D167" s="25"/>
      <c r="E167" s="25"/>
      <c r="F167" s="25"/>
      <c r="G167" s="25"/>
    </row>
    <row r="168" spans="2:7" ht="12.75">
      <c r="B168" s="25"/>
      <c r="C168" s="25"/>
      <c r="D168" s="25"/>
      <c r="E168" s="25"/>
      <c r="F168" s="25"/>
      <c r="G168" s="25"/>
    </row>
    <row r="169" spans="2:7" ht="12.75">
      <c r="B169" s="25"/>
      <c r="C169" s="25"/>
      <c r="D169" s="25"/>
      <c r="E169" s="25"/>
      <c r="F169" s="25"/>
      <c r="G169" s="25"/>
    </row>
    <row r="170" spans="2:7" ht="12.75">
      <c r="B170" s="25"/>
      <c r="C170" s="25"/>
      <c r="D170" s="25"/>
      <c r="E170" s="25"/>
      <c r="F170" s="25"/>
      <c r="G170" s="25"/>
    </row>
    <row r="171" spans="2:7" ht="12.75">
      <c r="B171" s="25"/>
      <c r="C171" s="25"/>
      <c r="D171" s="25"/>
      <c r="E171" s="25"/>
      <c r="F171" s="25"/>
      <c r="G171" s="25"/>
    </row>
    <row r="172" spans="2:7" ht="12.75">
      <c r="B172" s="25"/>
      <c r="C172" s="25"/>
      <c r="D172" s="25"/>
      <c r="E172" s="25"/>
      <c r="F172" s="25"/>
      <c r="G172" s="25"/>
    </row>
    <row r="173" spans="2:7" ht="12.75">
      <c r="B173" s="25"/>
      <c r="C173" s="25"/>
      <c r="D173" s="25"/>
      <c r="E173" s="25"/>
      <c r="F173" s="25"/>
      <c r="G173" s="25"/>
    </row>
    <row r="174" spans="2:7" ht="12.75">
      <c r="B174" s="25"/>
      <c r="C174" s="25"/>
      <c r="D174" s="25"/>
      <c r="E174" s="25"/>
      <c r="F174" s="25"/>
      <c r="G174" s="25"/>
    </row>
    <row r="175" spans="2:7" ht="12.75">
      <c r="B175" s="25"/>
      <c r="C175" s="25"/>
      <c r="D175" s="25"/>
      <c r="E175" s="25"/>
      <c r="F175" s="25"/>
      <c r="G175" s="25"/>
    </row>
    <row r="176" spans="2:7" ht="12.75">
      <c r="B176" s="25"/>
      <c r="C176" s="25"/>
      <c r="D176" s="25"/>
      <c r="E176" s="25"/>
      <c r="F176" s="25"/>
      <c r="G176" s="25"/>
    </row>
    <row r="177" spans="2:7" ht="12.75">
      <c r="B177" s="25"/>
      <c r="C177" s="25"/>
      <c r="D177" s="25"/>
      <c r="E177" s="25"/>
      <c r="F177" s="25"/>
      <c r="G177" s="25"/>
    </row>
    <row r="178" spans="2:7" ht="12.75">
      <c r="B178" s="25"/>
      <c r="C178" s="25"/>
      <c r="D178" s="25"/>
      <c r="E178" s="25"/>
      <c r="F178" s="25"/>
      <c r="G178" s="25"/>
    </row>
    <row r="179" spans="2:7" ht="12.75">
      <c r="B179" s="25"/>
      <c r="C179" s="25"/>
      <c r="D179" s="25"/>
      <c r="E179" s="25"/>
      <c r="F179" s="25"/>
      <c r="G179" s="25"/>
    </row>
    <row r="180" spans="2:7" ht="12.75">
      <c r="B180" s="25"/>
      <c r="C180" s="25"/>
      <c r="D180" s="25"/>
      <c r="E180" s="25"/>
      <c r="F180" s="25"/>
      <c r="G180" s="25"/>
    </row>
    <row r="181" spans="2:7" ht="12.75">
      <c r="B181" s="25"/>
      <c r="C181" s="25"/>
      <c r="D181" s="25"/>
      <c r="E181" s="25"/>
      <c r="F181" s="25"/>
      <c r="G181" s="25"/>
    </row>
    <row r="182" spans="2:7" ht="12.75">
      <c r="B182" s="25"/>
      <c r="C182" s="25"/>
      <c r="D182" s="25"/>
      <c r="E182" s="25"/>
      <c r="F182" s="25"/>
      <c r="G182" s="25"/>
    </row>
    <row r="183" spans="2:7" ht="12.75">
      <c r="B183" s="25"/>
      <c r="C183" s="25"/>
      <c r="D183" s="25"/>
      <c r="E183" s="25"/>
      <c r="F183" s="25"/>
      <c r="G183" s="25"/>
    </row>
    <row r="184" spans="2:7" ht="12.75">
      <c r="B184" s="25"/>
      <c r="C184" s="25"/>
      <c r="D184" s="25"/>
      <c r="E184" s="25"/>
      <c r="F184" s="25"/>
      <c r="G184" s="25"/>
    </row>
    <row r="185" spans="2:7" ht="12.75">
      <c r="B185" s="25"/>
      <c r="C185" s="25"/>
      <c r="D185" s="25"/>
      <c r="E185" s="25"/>
      <c r="F185" s="25"/>
      <c r="G185" s="25"/>
    </row>
    <row r="186" spans="2:7" ht="12.75">
      <c r="B186" s="25"/>
      <c r="C186" s="25"/>
      <c r="D186" s="25"/>
      <c r="E186" s="25"/>
      <c r="F186" s="25"/>
      <c r="G186" s="25"/>
    </row>
    <row r="187" spans="2:7" ht="12.75">
      <c r="B187" s="25"/>
      <c r="C187" s="25"/>
      <c r="D187" s="25"/>
      <c r="E187" s="25"/>
      <c r="F187" s="25"/>
      <c r="G187" s="25"/>
    </row>
    <row r="188" spans="2:7" ht="12.75">
      <c r="B188" s="25"/>
      <c r="C188" s="25"/>
      <c r="D188" s="25"/>
      <c r="E188" s="25"/>
      <c r="F188" s="25"/>
      <c r="G188" s="25"/>
    </row>
    <row r="189" spans="2:7" ht="12.75">
      <c r="B189" s="25"/>
      <c r="C189" s="25"/>
      <c r="D189" s="25"/>
      <c r="E189" s="25"/>
      <c r="F189" s="25"/>
      <c r="G189" s="25"/>
    </row>
    <row r="190" spans="2:7" ht="12.75">
      <c r="B190" s="25"/>
      <c r="C190" s="25"/>
      <c r="D190" s="25"/>
      <c r="E190" s="25"/>
      <c r="F190" s="25"/>
      <c r="G190" s="25"/>
    </row>
    <row r="191" spans="2:7" ht="12.75">
      <c r="B191" s="25"/>
      <c r="C191" s="25"/>
      <c r="D191" s="25"/>
      <c r="E191" s="25"/>
      <c r="F191" s="25"/>
      <c r="G191" s="25"/>
    </row>
    <row r="192" spans="2:7" ht="12.75">
      <c r="B192" s="25"/>
      <c r="C192" s="25"/>
      <c r="D192" s="25"/>
      <c r="E192" s="25"/>
      <c r="F192" s="25"/>
      <c r="G192" s="25"/>
    </row>
    <row r="193" spans="2:7" ht="12.75">
      <c r="B193" s="25"/>
      <c r="C193" s="25"/>
      <c r="D193" s="25"/>
      <c r="E193" s="25"/>
      <c r="F193" s="25"/>
      <c r="G193" s="25"/>
    </row>
    <row r="194" spans="2:7" ht="12.75">
      <c r="B194" s="25"/>
      <c r="C194" s="25"/>
      <c r="D194" s="25"/>
      <c r="E194" s="25"/>
      <c r="F194" s="25"/>
      <c r="G194" s="25"/>
    </row>
    <row r="195" spans="2:7" ht="12.75">
      <c r="B195" s="25"/>
      <c r="C195" s="25"/>
      <c r="D195" s="25"/>
      <c r="E195" s="25"/>
      <c r="F195" s="25"/>
      <c r="G195" s="25"/>
    </row>
    <row r="196" spans="2:7" ht="12.75">
      <c r="B196" s="25"/>
      <c r="C196" s="25"/>
      <c r="D196" s="25"/>
      <c r="E196" s="25"/>
      <c r="F196" s="25"/>
      <c r="G196" s="25"/>
    </row>
    <row r="197" spans="2:7" ht="12.75">
      <c r="B197" s="25"/>
      <c r="C197" s="25"/>
      <c r="D197" s="25"/>
      <c r="E197" s="25"/>
      <c r="F197" s="25"/>
      <c r="G197" s="25"/>
    </row>
    <row r="198" spans="2:7" ht="12.75">
      <c r="B198" s="25"/>
      <c r="C198" s="25"/>
      <c r="D198" s="25"/>
      <c r="E198" s="25"/>
      <c r="F198" s="25"/>
      <c r="G198" s="25"/>
    </row>
    <row r="199" spans="2:7" ht="12.75">
      <c r="B199" s="25"/>
      <c r="C199" s="25"/>
      <c r="D199" s="25"/>
      <c r="E199" s="25"/>
      <c r="F199" s="25"/>
      <c r="G199" s="25"/>
    </row>
    <row r="200" spans="2:7" ht="12.75">
      <c r="B200" s="25"/>
      <c r="C200" s="25"/>
      <c r="D200" s="25"/>
      <c r="E200" s="25"/>
      <c r="F200" s="25"/>
      <c r="G200" s="25"/>
    </row>
    <row r="201" spans="2:7" ht="12.75">
      <c r="B201" s="25"/>
      <c r="C201" s="25"/>
      <c r="D201" s="25"/>
      <c r="E201" s="25"/>
      <c r="F201" s="25"/>
      <c r="G201" s="25"/>
    </row>
    <row r="202" spans="2:7" ht="12.75">
      <c r="B202" s="25"/>
      <c r="C202" s="25"/>
      <c r="D202" s="25"/>
      <c r="E202" s="25"/>
      <c r="F202" s="25"/>
      <c r="G202" s="25"/>
    </row>
    <row r="203" spans="2:7" ht="12.75">
      <c r="B203" s="25"/>
      <c r="C203" s="25"/>
      <c r="D203" s="25"/>
      <c r="E203" s="25"/>
      <c r="F203" s="25"/>
      <c r="G203" s="25"/>
    </row>
    <row r="204" spans="2:7" ht="12.75">
      <c r="B204" s="25"/>
      <c r="C204" s="25"/>
      <c r="D204" s="25"/>
      <c r="E204" s="25"/>
      <c r="F204" s="25"/>
      <c r="G204" s="25"/>
    </row>
    <row r="205" spans="2:7" ht="12.75">
      <c r="B205" s="25"/>
      <c r="C205" s="25"/>
      <c r="D205" s="25"/>
      <c r="E205" s="25"/>
      <c r="F205" s="25"/>
      <c r="G205" s="25"/>
    </row>
    <row r="206" spans="2:7" ht="12.75">
      <c r="B206" s="25"/>
      <c r="C206" s="25"/>
      <c r="D206" s="25"/>
      <c r="E206" s="25"/>
      <c r="F206" s="25"/>
      <c r="G206" s="25"/>
    </row>
    <row r="207" spans="2:7" ht="12.75">
      <c r="B207" s="25"/>
      <c r="C207" s="25"/>
      <c r="D207" s="25"/>
      <c r="E207" s="25"/>
      <c r="F207" s="25"/>
      <c r="G207" s="25"/>
    </row>
    <row r="208" spans="2:7" ht="12.75">
      <c r="B208" s="25"/>
      <c r="C208" s="25"/>
      <c r="D208" s="25"/>
      <c r="E208" s="25"/>
      <c r="F208" s="25"/>
      <c r="G208" s="25"/>
    </row>
    <row r="209" spans="2:7" ht="12.75">
      <c r="B209" s="25"/>
      <c r="C209" s="25"/>
      <c r="D209" s="25"/>
      <c r="E209" s="25"/>
      <c r="F209" s="25"/>
      <c r="G209" s="25"/>
    </row>
    <row r="210" spans="2:7" ht="12.75">
      <c r="B210" s="25"/>
      <c r="C210" s="25"/>
      <c r="D210" s="25"/>
      <c r="E210" s="25"/>
      <c r="F210" s="25"/>
      <c r="G210" s="25"/>
    </row>
    <row r="211" spans="2:7" ht="12.75">
      <c r="B211" s="25"/>
      <c r="C211" s="25"/>
      <c r="D211" s="25"/>
      <c r="E211" s="25"/>
      <c r="F211" s="25"/>
      <c r="G211" s="25"/>
    </row>
    <row r="212" spans="2:7" ht="12.75">
      <c r="B212" s="25"/>
      <c r="C212" s="25"/>
      <c r="D212" s="25"/>
      <c r="E212" s="25"/>
      <c r="F212" s="25"/>
      <c r="G212" s="25"/>
    </row>
    <row r="213" spans="2:7" ht="12.75">
      <c r="B213" s="25"/>
      <c r="C213" s="25"/>
      <c r="D213" s="25"/>
      <c r="E213" s="25"/>
      <c r="F213" s="25"/>
      <c r="G213" s="25"/>
    </row>
    <row r="214" spans="2:7" ht="12.75">
      <c r="B214" s="25"/>
      <c r="C214" s="25"/>
      <c r="D214" s="25"/>
      <c r="E214" s="25"/>
      <c r="F214" s="25"/>
      <c r="G214" s="25"/>
    </row>
    <row r="215" spans="2:7" ht="12.75">
      <c r="B215" s="25"/>
      <c r="C215" s="25"/>
      <c r="D215" s="25"/>
      <c r="E215" s="25"/>
      <c r="F215" s="25"/>
      <c r="G215" s="25"/>
    </row>
    <row r="216" spans="2:7" ht="12.75">
      <c r="B216" s="25"/>
      <c r="C216" s="25"/>
      <c r="D216" s="25"/>
      <c r="E216" s="25"/>
      <c r="F216" s="25"/>
      <c r="G216" s="25"/>
    </row>
    <row r="217" spans="2:7" ht="12.75">
      <c r="B217" s="25"/>
      <c r="C217" s="25"/>
      <c r="D217" s="25"/>
      <c r="E217" s="25"/>
      <c r="F217" s="25"/>
      <c r="G217" s="25"/>
    </row>
    <row r="218" spans="2:7" ht="12.75">
      <c r="B218" s="25"/>
      <c r="C218" s="25"/>
      <c r="D218" s="25"/>
      <c r="E218" s="25"/>
      <c r="F218" s="25"/>
      <c r="G218" s="25"/>
    </row>
    <row r="219" spans="2:7" ht="12.75">
      <c r="B219" s="25"/>
      <c r="C219" s="25"/>
      <c r="D219" s="25"/>
      <c r="E219" s="25"/>
      <c r="F219" s="25"/>
      <c r="G219" s="25"/>
    </row>
    <row r="220" spans="2:7" ht="12.75">
      <c r="B220" s="25"/>
      <c r="C220" s="25"/>
      <c r="D220" s="25"/>
      <c r="E220" s="25"/>
      <c r="F220" s="25"/>
      <c r="G220" s="25"/>
    </row>
    <row r="221" spans="2:7" ht="12.75">
      <c r="B221" s="25"/>
      <c r="C221" s="25"/>
      <c r="D221" s="25"/>
      <c r="E221" s="25"/>
      <c r="F221" s="25"/>
      <c r="G221" s="25"/>
    </row>
    <row r="222" spans="2:7" ht="12.75">
      <c r="B222" s="25"/>
      <c r="C222" s="25"/>
      <c r="D222" s="25"/>
      <c r="E222" s="25"/>
      <c r="F222" s="25"/>
      <c r="G222" s="25"/>
    </row>
    <row r="223" spans="2:7" ht="12.75">
      <c r="B223" s="25"/>
      <c r="C223" s="25"/>
      <c r="D223" s="25"/>
      <c r="E223" s="25"/>
      <c r="F223" s="25"/>
      <c r="G223" s="25"/>
    </row>
    <row r="224" spans="2:7" ht="12.75">
      <c r="B224" s="25"/>
      <c r="C224" s="25"/>
      <c r="D224" s="25"/>
      <c r="E224" s="25"/>
      <c r="F224" s="25"/>
      <c r="G224" s="25"/>
    </row>
    <row r="225" spans="2:7" ht="12.75">
      <c r="B225" s="25"/>
      <c r="C225" s="25"/>
      <c r="D225" s="25"/>
      <c r="E225" s="25"/>
      <c r="F225" s="25"/>
      <c r="G225" s="25"/>
    </row>
    <row r="226" spans="2:7" ht="12.75">
      <c r="B226" s="25"/>
      <c r="C226" s="25"/>
      <c r="D226" s="25"/>
      <c r="E226" s="25"/>
      <c r="F226" s="25"/>
      <c r="G226" s="25"/>
    </row>
    <row r="227" spans="2:7" ht="12.75">
      <c r="B227" s="25"/>
      <c r="C227" s="25"/>
      <c r="D227" s="25"/>
      <c r="E227" s="25"/>
      <c r="F227" s="25"/>
      <c r="G227" s="25"/>
    </row>
    <row r="228" spans="2:7" ht="12.75">
      <c r="B228" s="25"/>
      <c r="C228" s="25"/>
      <c r="D228" s="25"/>
      <c r="E228" s="25"/>
      <c r="F228" s="25"/>
      <c r="G228" s="25"/>
    </row>
    <row r="229" spans="2:7" ht="12.75">
      <c r="B229" s="25"/>
      <c r="C229" s="25"/>
      <c r="D229" s="25"/>
      <c r="E229" s="25"/>
      <c r="F229" s="25"/>
      <c r="G229" s="25"/>
    </row>
    <row r="230" spans="2:7" ht="12.75">
      <c r="B230" s="25"/>
      <c r="C230" s="25"/>
      <c r="D230" s="25"/>
      <c r="E230" s="25"/>
      <c r="F230" s="25"/>
      <c r="G230" s="25"/>
    </row>
    <row r="231" spans="2:7" ht="12.75">
      <c r="B231" s="25"/>
      <c r="C231" s="25"/>
      <c r="D231" s="25"/>
      <c r="E231" s="25"/>
      <c r="F231" s="25"/>
      <c r="G231" s="25"/>
    </row>
    <row r="232" spans="2:7" ht="12.75">
      <c r="B232" s="25"/>
      <c r="C232" s="25"/>
      <c r="D232" s="25"/>
      <c r="E232" s="25"/>
      <c r="F232" s="25"/>
      <c r="G232" s="25"/>
    </row>
    <row r="233" spans="2:7" ht="12.75">
      <c r="B233" s="25"/>
      <c r="C233" s="25"/>
      <c r="D233" s="25"/>
      <c r="E233" s="25"/>
      <c r="F233" s="25"/>
      <c r="G233" s="25"/>
    </row>
    <row r="234" spans="2:7" ht="12.75">
      <c r="B234" s="25"/>
      <c r="C234" s="25"/>
      <c r="D234" s="25"/>
      <c r="E234" s="25"/>
      <c r="F234" s="25"/>
      <c r="G234" s="25"/>
    </row>
    <row r="235" spans="2:7" ht="12.75">
      <c r="B235" s="25"/>
      <c r="C235" s="25"/>
      <c r="D235" s="25"/>
      <c r="E235" s="25"/>
      <c r="F235" s="25"/>
      <c r="G235" s="25"/>
    </row>
    <row r="236" spans="2:7" ht="12.75">
      <c r="B236" s="25"/>
      <c r="C236" s="25"/>
      <c r="D236" s="25"/>
      <c r="E236" s="25"/>
      <c r="F236" s="25"/>
      <c r="G236" s="25"/>
    </row>
    <row r="237" spans="2:7" ht="12.75">
      <c r="B237" s="25"/>
      <c r="C237" s="25"/>
      <c r="D237" s="25"/>
      <c r="E237" s="25"/>
      <c r="F237" s="25"/>
      <c r="G237" s="25"/>
    </row>
    <row r="238" spans="2:7" ht="12.75">
      <c r="B238" s="25"/>
      <c r="C238" s="25"/>
      <c r="D238" s="25"/>
      <c r="E238" s="25"/>
      <c r="F238" s="25"/>
      <c r="G238" s="25"/>
    </row>
    <row r="239" spans="2:7" ht="12.75">
      <c r="B239" s="25"/>
      <c r="C239" s="25"/>
      <c r="D239" s="25"/>
      <c r="E239" s="25"/>
      <c r="F239" s="25"/>
      <c r="G239" s="25"/>
    </row>
    <row r="240" spans="2:7" ht="12.75">
      <c r="B240" s="25"/>
      <c r="C240" s="25"/>
      <c r="D240" s="25"/>
      <c r="E240" s="25"/>
      <c r="F240" s="25"/>
      <c r="G240" s="25"/>
    </row>
    <row r="241" spans="2:7" ht="12.75">
      <c r="B241" s="25"/>
      <c r="C241" s="25"/>
      <c r="D241" s="25"/>
      <c r="E241" s="25"/>
      <c r="F241" s="25"/>
      <c r="G241" s="25"/>
    </row>
    <row r="242" spans="2:7" ht="12.75">
      <c r="B242" s="25"/>
      <c r="C242" s="25"/>
      <c r="D242" s="25"/>
      <c r="E242" s="25"/>
      <c r="F242" s="25"/>
      <c r="G242" s="25"/>
    </row>
    <row r="243" spans="2:7" ht="12.75">
      <c r="B243" s="25"/>
      <c r="C243" s="25"/>
      <c r="D243" s="25"/>
      <c r="E243" s="25"/>
      <c r="F243" s="25"/>
      <c r="G243" s="25"/>
    </row>
    <row r="244" spans="2:7" ht="12.75">
      <c r="B244" s="25"/>
      <c r="C244" s="25"/>
      <c r="D244" s="25"/>
      <c r="E244" s="25"/>
      <c r="F244" s="25"/>
      <c r="G244" s="25"/>
    </row>
    <row r="245" spans="2:7" ht="12.75">
      <c r="B245" s="25"/>
      <c r="C245" s="25"/>
      <c r="D245" s="25"/>
      <c r="E245" s="25"/>
      <c r="F245" s="25"/>
      <c r="G245" s="25"/>
    </row>
    <row r="246" spans="2:7" ht="12.75">
      <c r="B246" s="25"/>
      <c r="C246" s="25"/>
      <c r="D246" s="25"/>
      <c r="E246" s="25"/>
      <c r="F246" s="25"/>
      <c r="G246" s="25"/>
    </row>
    <row r="247" spans="2:7" ht="12.75">
      <c r="B247" s="25"/>
      <c r="C247" s="25"/>
      <c r="D247" s="25"/>
      <c r="E247" s="25"/>
      <c r="F247" s="25"/>
      <c r="G247" s="25"/>
    </row>
    <row r="248" spans="2:7" ht="12.75">
      <c r="B248" s="25"/>
      <c r="C248" s="25"/>
      <c r="D248" s="25"/>
      <c r="E248" s="25"/>
      <c r="F248" s="25"/>
      <c r="G248" s="25"/>
    </row>
    <row r="249" spans="2:7" ht="12.75">
      <c r="B249" s="25"/>
      <c r="C249" s="25"/>
      <c r="D249" s="25"/>
      <c r="E249" s="25"/>
      <c r="F249" s="25"/>
      <c r="G249" s="25"/>
    </row>
    <row r="250" spans="2:7" ht="12.75">
      <c r="B250" s="25"/>
      <c r="C250" s="25"/>
      <c r="D250" s="25"/>
      <c r="E250" s="25"/>
      <c r="F250" s="25"/>
      <c r="G250" s="25"/>
    </row>
    <row r="251" spans="2:7" ht="12.75">
      <c r="B251" s="25"/>
      <c r="C251" s="25"/>
      <c r="D251" s="25"/>
      <c r="E251" s="25"/>
      <c r="F251" s="25"/>
      <c r="G251" s="25"/>
    </row>
    <row r="252" spans="2:7" ht="12.75">
      <c r="B252" s="25"/>
      <c r="C252" s="25"/>
      <c r="D252" s="25"/>
      <c r="E252" s="25"/>
      <c r="F252" s="25"/>
      <c r="G252" s="25"/>
    </row>
    <row r="253" spans="2:7" ht="12.75">
      <c r="B253" s="25"/>
      <c r="C253" s="25"/>
      <c r="D253" s="25"/>
      <c r="E253" s="25"/>
      <c r="F253" s="25"/>
      <c r="G253" s="25"/>
    </row>
  </sheetData>
  <sheetProtection/>
  <mergeCells count="62">
    <mergeCell ref="C68:C72"/>
    <mergeCell ref="D68:D72"/>
    <mergeCell ref="E68:E72"/>
    <mergeCell ref="E53:E57"/>
    <mergeCell ref="E13:E17"/>
    <mergeCell ref="D33:D37"/>
    <mergeCell ref="E48:E52"/>
    <mergeCell ref="E43:E47"/>
    <mergeCell ref="E38:E42"/>
    <mergeCell ref="C43:C47"/>
    <mergeCell ref="B18:B22"/>
    <mergeCell ref="B43:B47"/>
    <mergeCell ref="D18:D22"/>
    <mergeCell ref="B73:E77"/>
    <mergeCell ref="B53:B57"/>
    <mergeCell ref="C5:C6"/>
    <mergeCell ref="B13:B17"/>
    <mergeCell ref="B5:B6"/>
    <mergeCell ref="B8:B12"/>
    <mergeCell ref="B68:B72"/>
    <mergeCell ref="C53:C57"/>
    <mergeCell ref="B48:B52"/>
    <mergeCell ref="D53:D57"/>
    <mergeCell ref="D48:D52"/>
    <mergeCell ref="C48:C52"/>
    <mergeCell ref="D43:D47"/>
    <mergeCell ref="B33:B37"/>
    <mergeCell ref="B28:B32"/>
    <mergeCell ref="B38:B42"/>
    <mergeCell ref="B23:B27"/>
    <mergeCell ref="D38:D42"/>
    <mergeCell ref="E28:E32"/>
    <mergeCell ref="C38:C42"/>
    <mergeCell ref="C28:C32"/>
    <mergeCell ref="F2:K2"/>
    <mergeCell ref="E18:E22"/>
    <mergeCell ref="G5:G6"/>
    <mergeCell ref="F5:F6"/>
    <mergeCell ref="C3:F3"/>
    <mergeCell ref="D8:D12"/>
    <mergeCell ref="E5:E6"/>
    <mergeCell ref="C8:C12"/>
    <mergeCell ref="C13:C17"/>
    <mergeCell ref="D13:D17"/>
    <mergeCell ref="B63:B67"/>
    <mergeCell ref="C63:C67"/>
    <mergeCell ref="D63:D67"/>
    <mergeCell ref="E63:E67"/>
    <mergeCell ref="B58:B62"/>
    <mergeCell ref="C58:C62"/>
    <mergeCell ref="D58:D62"/>
    <mergeCell ref="E58:E62"/>
    <mergeCell ref="H5:L5"/>
    <mergeCell ref="D5:D6"/>
    <mergeCell ref="C18:C22"/>
    <mergeCell ref="E8:E12"/>
    <mergeCell ref="D28:D32"/>
    <mergeCell ref="C33:C37"/>
    <mergeCell ref="C23:C27"/>
    <mergeCell ref="D23:D27"/>
    <mergeCell ref="E23:E27"/>
    <mergeCell ref="E33:E37"/>
  </mergeCells>
  <printOptions/>
  <pageMargins left="0.2" right="0.2" top="0.33" bottom="0.2" header="0.2" footer="0.2"/>
  <pageSetup horizontalDpi="600" verticalDpi="600" orientation="landscape" paperSize="9" scale="65" r:id="rId1"/>
  <headerFooter differentFirst="1">
    <oddHeader>&amp;C&amp;P</oddHeader>
  </headerFooter>
  <rowBreaks count="1" manualBreakCount="1">
    <brk id="34" max="10" man="1"/>
  </rowBreaks>
</worksheet>
</file>

<file path=xl/worksheets/sheet2.xml><?xml version="1.0" encoding="utf-8"?>
<worksheet xmlns="http://schemas.openxmlformats.org/spreadsheetml/2006/main" xmlns:r="http://schemas.openxmlformats.org/officeDocument/2006/relationships">
  <dimension ref="B2:L26"/>
  <sheetViews>
    <sheetView zoomScalePageLayoutView="0" workbookViewId="0" topLeftCell="A1">
      <selection activeCell="F3" sqref="F3"/>
    </sheetView>
  </sheetViews>
  <sheetFormatPr defaultColWidth="9.140625" defaultRowHeight="15"/>
  <cols>
    <col min="2" max="2" width="64.00390625" style="0" customWidth="1"/>
    <col min="3" max="3" width="12.7109375" style="0" customWidth="1"/>
    <col min="4" max="5" width="11.8515625" style="0" customWidth="1"/>
  </cols>
  <sheetData>
    <row r="2" spans="2:6" ht="15">
      <c r="B2" s="2" t="s">
        <v>32</v>
      </c>
      <c r="C2" s="2" t="s">
        <v>25</v>
      </c>
      <c r="D2" s="2" t="s">
        <v>33</v>
      </c>
      <c r="E2" s="2" t="s">
        <v>34</v>
      </c>
      <c r="F2" s="2" t="s">
        <v>35</v>
      </c>
    </row>
    <row r="3" spans="2:6" ht="60">
      <c r="B3" s="1" t="s">
        <v>21</v>
      </c>
      <c r="C3" s="5">
        <v>8959.028</v>
      </c>
      <c r="D3" s="5"/>
      <c r="E3" s="5">
        <v>6500.6</v>
      </c>
      <c r="F3" s="5">
        <f>C3-E3</f>
        <v>2458.428</v>
      </c>
    </row>
    <row r="4" spans="2:12" ht="45">
      <c r="B4" s="1" t="s">
        <v>23</v>
      </c>
      <c r="C4" s="5">
        <v>8677</v>
      </c>
      <c r="D4" s="5">
        <v>320.992</v>
      </c>
      <c r="E4" s="5"/>
      <c r="F4" s="5">
        <f>C4+D4</f>
        <v>8997.992</v>
      </c>
      <c r="K4">
        <f>L4-L5</f>
        <v>82998.225</v>
      </c>
      <c r="L4">
        <v>83449.19</v>
      </c>
    </row>
    <row r="5" spans="2:12" ht="45">
      <c r="B5" s="1" t="s">
        <v>22</v>
      </c>
      <c r="C5" s="5">
        <v>7073.018</v>
      </c>
      <c r="D5" s="6">
        <f>973.387-598.022</f>
        <v>375.3649999999999</v>
      </c>
      <c r="E5" s="12">
        <v>180.386</v>
      </c>
      <c r="F5" s="5">
        <f>C5+D5</f>
        <v>7448.383</v>
      </c>
      <c r="L5">
        <v>450.965</v>
      </c>
    </row>
    <row r="6" spans="2:12" ht="45">
      <c r="B6" s="1" t="s">
        <v>26</v>
      </c>
      <c r="C6" s="5">
        <v>9327.781</v>
      </c>
      <c r="D6" s="5"/>
      <c r="E6" s="5">
        <v>305.857</v>
      </c>
      <c r="F6" s="5">
        <f>C6-E6</f>
        <v>9021.924</v>
      </c>
      <c r="K6">
        <v>1</v>
      </c>
      <c r="L6">
        <v>180.386</v>
      </c>
    </row>
    <row r="7" spans="2:12" ht="60">
      <c r="B7" s="1" t="s">
        <v>27</v>
      </c>
      <c r="C7" s="5">
        <v>2222.619</v>
      </c>
      <c r="D7" s="5">
        <v>6500.6</v>
      </c>
      <c r="E7" s="5"/>
      <c r="F7" s="5">
        <f>C7+D7</f>
        <v>8723.219000000001</v>
      </c>
      <c r="K7">
        <v>2</v>
      </c>
      <c r="L7">
        <v>180.386</v>
      </c>
    </row>
    <row r="8" spans="2:12" ht="60">
      <c r="B8" s="1" t="s">
        <v>24</v>
      </c>
      <c r="C8" s="5">
        <v>95</v>
      </c>
      <c r="D8" s="5"/>
      <c r="E8" s="5">
        <v>95</v>
      </c>
      <c r="F8" s="5">
        <f>C8-E8</f>
        <v>0</v>
      </c>
      <c r="K8" t="s">
        <v>50</v>
      </c>
      <c r="L8">
        <v>90.193</v>
      </c>
    </row>
    <row r="9" spans="2:6" ht="30">
      <c r="B9" s="1" t="s">
        <v>36</v>
      </c>
      <c r="C9" s="5">
        <v>3591</v>
      </c>
      <c r="D9" s="5"/>
      <c r="E9" s="5">
        <v>95</v>
      </c>
      <c r="F9" s="5">
        <f aca="true" t="shared" si="0" ref="F9:F14">C9-E9</f>
        <v>3496</v>
      </c>
    </row>
    <row r="10" spans="2:6" ht="35.25" customHeight="1">
      <c r="B10" s="1" t="s">
        <v>37</v>
      </c>
      <c r="C10" s="5">
        <v>95</v>
      </c>
      <c r="D10" s="5"/>
      <c r="E10" s="5">
        <v>95</v>
      </c>
      <c r="F10" s="5">
        <f t="shared" si="0"/>
        <v>0</v>
      </c>
    </row>
    <row r="11" spans="2:6" ht="45">
      <c r="B11" s="1" t="s">
        <v>38</v>
      </c>
      <c r="C11" s="5">
        <v>1819.68</v>
      </c>
      <c r="D11" s="5"/>
      <c r="E11" s="5">
        <v>13.432</v>
      </c>
      <c r="F11" s="5">
        <f t="shared" si="0"/>
        <v>1806.248</v>
      </c>
    </row>
    <row r="12" spans="2:6" ht="45">
      <c r="B12" s="7" t="s">
        <v>39</v>
      </c>
      <c r="C12" s="8">
        <v>836</v>
      </c>
      <c r="D12" s="2"/>
      <c r="E12" s="8">
        <v>26</v>
      </c>
      <c r="F12" s="5">
        <f t="shared" si="0"/>
        <v>810</v>
      </c>
    </row>
    <row r="13" spans="2:6" ht="45">
      <c r="B13" s="7" t="s">
        <v>40</v>
      </c>
      <c r="C13" s="8">
        <v>836</v>
      </c>
      <c r="D13" s="2"/>
      <c r="E13" s="8">
        <f>26</f>
        <v>26</v>
      </c>
      <c r="F13" s="5">
        <f t="shared" si="0"/>
        <v>810</v>
      </c>
    </row>
    <row r="14" spans="2:6" ht="30">
      <c r="B14" s="7" t="s">
        <v>41</v>
      </c>
      <c r="C14" s="8">
        <v>40.068</v>
      </c>
      <c r="D14" s="2"/>
      <c r="E14" s="8">
        <v>40.068</v>
      </c>
      <c r="F14" s="5">
        <f t="shared" si="0"/>
        <v>0</v>
      </c>
    </row>
    <row r="15" spans="4:5" ht="15">
      <c r="D15" s="4">
        <f>SUM(D3:D14)</f>
        <v>7196.957</v>
      </c>
      <c r="E15" s="4">
        <f>SUM(E3:E14)</f>
        <v>7377.343000000001</v>
      </c>
    </row>
    <row r="18" ht="15">
      <c r="B18" t="s">
        <v>44</v>
      </c>
    </row>
    <row r="20" spans="2:6" ht="45">
      <c r="B20" s="9" t="s">
        <v>43</v>
      </c>
      <c r="C20" s="5">
        <v>810</v>
      </c>
      <c r="D20" s="5"/>
      <c r="E20" s="5"/>
      <c r="F20" s="5">
        <f>C20+D20</f>
        <v>810</v>
      </c>
    </row>
    <row r="21" spans="2:6" ht="45">
      <c r="B21" s="3" t="s">
        <v>45</v>
      </c>
      <c r="C21" s="5">
        <v>0</v>
      </c>
      <c r="D21" s="5">
        <v>810</v>
      </c>
      <c r="E21" s="5"/>
      <c r="F21" s="5">
        <f>C21+D21</f>
        <v>810</v>
      </c>
    </row>
    <row r="22" spans="2:6" ht="45">
      <c r="B22" s="1" t="s">
        <v>49</v>
      </c>
      <c r="C22" s="5">
        <v>810</v>
      </c>
      <c r="D22" s="5"/>
      <c r="E22" s="5">
        <v>810</v>
      </c>
      <c r="F22" s="5">
        <f>C22-E22</f>
        <v>0</v>
      </c>
    </row>
    <row r="23" spans="2:6" ht="60">
      <c r="B23" s="1" t="s">
        <v>31</v>
      </c>
      <c r="C23" s="5">
        <v>810</v>
      </c>
      <c r="D23" s="5"/>
      <c r="E23" s="5">
        <v>810</v>
      </c>
      <c r="F23" s="5">
        <f>C23-E23</f>
        <v>0</v>
      </c>
    </row>
    <row r="24" spans="2:6" ht="60">
      <c r="B24" s="7" t="s">
        <v>30</v>
      </c>
      <c r="C24" s="5">
        <v>810</v>
      </c>
      <c r="D24" s="5"/>
      <c r="E24" s="5">
        <v>810</v>
      </c>
      <c r="F24" s="5">
        <f>C24-E24</f>
        <v>0</v>
      </c>
    </row>
    <row r="25" spans="2:6" ht="45">
      <c r="B25" s="7" t="s">
        <v>46</v>
      </c>
      <c r="C25" s="5">
        <v>810</v>
      </c>
      <c r="D25" s="5"/>
      <c r="E25" s="5">
        <v>810</v>
      </c>
      <c r="F25" s="5">
        <f>C25-E25</f>
        <v>0</v>
      </c>
    </row>
    <row r="26" spans="4:5" ht="15">
      <c r="D26" s="4">
        <f>SUM(D20:D25)</f>
        <v>810</v>
      </c>
      <c r="E26" s="4">
        <f>SUM(E20:E25)</f>
        <v>3240</v>
      </c>
    </row>
  </sheetData>
  <sheetProtection/>
  <printOptions/>
  <pageMargins left="0.17" right="0.17" top="0.17" bottom="0.17"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B3:C15"/>
  <sheetViews>
    <sheetView zoomScalePageLayoutView="0" workbookViewId="0" topLeftCell="A1">
      <selection activeCell="C10" sqref="C10"/>
    </sheetView>
  </sheetViews>
  <sheetFormatPr defaultColWidth="9.140625" defaultRowHeight="15"/>
  <cols>
    <col min="2" max="2" width="63.7109375" style="0" customWidth="1"/>
    <col min="3" max="3" width="13.7109375" style="0" customWidth="1"/>
  </cols>
  <sheetData>
    <row r="3" spans="2:3" ht="60">
      <c r="B3" s="10" t="s">
        <v>24</v>
      </c>
      <c r="C3" s="11">
        <v>1700</v>
      </c>
    </row>
    <row r="4" spans="2:3" ht="45">
      <c r="B4" s="10" t="s">
        <v>28</v>
      </c>
      <c r="C4" s="11">
        <v>4000</v>
      </c>
    </row>
    <row r="5" spans="2:3" ht="45">
      <c r="B5" s="10" t="s">
        <v>47</v>
      </c>
      <c r="C5" s="11">
        <v>1890</v>
      </c>
    </row>
    <row r="6" spans="2:3" ht="45">
      <c r="B6" s="10" t="s">
        <v>29</v>
      </c>
      <c r="C6" s="11">
        <v>10508.14</v>
      </c>
    </row>
    <row r="7" spans="2:3" ht="45">
      <c r="B7" s="10" t="s">
        <v>42</v>
      </c>
      <c r="C7" s="11">
        <v>717</v>
      </c>
    </row>
    <row r="8" spans="2:3" ht="15">
      <c r="B8" s="10" t="s">
        <v>48</v>
      </c>
      <c r="C8" s="11">
        <f>1890*4</f>
        <v>7560</v>
      </c>
    </row>
    <row r="9" ht="15">
      <c r="C9" s="11">
        <f>C3+C4+C5+C6+C7+C8</f>
        <v>26375.14</v>
      </c>
    </row>
    <row r="10" ht="15">
      <c r="C10" s="11"/>
    </row>
    <row r="11" ht="15">
      <c r="C11" s="11"/>
    </row>
    <row r="12" ht="15">
      <c r="C12" s="11"/>
    </row>
    <row r="13" ht="15">
      <c r="C13" s="11"/>
    </row>
    <row r="14" ht="15">
      <c r="C14" s="11"/>
    </row>
    <row r="15" ht="15">
      <c r="C15" s="11"/>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E5:O27"/>
  <sheetViews>
    <sheetView zoomScalePageLayoutView="0" workbookViewId="0" topLeftCell="A4">
      <selection activeCell="N19" sqref="N19"/>
    </sheetView>
  </sheetViews>
  <sheetFormatPr defaultColWidth="9.140625" defaultRowHeight="15"/>
  <cols>
    <col min="5" max="5" width="22.421875" style="0" customWidth="1"/>
    <col min="6" max="6" width="13.00390625" style="0" customWidth="1"/>
    <col min="8" max="8" width="10.00390625" style="0" bestFit="1" customWidth="1"/>
    <col min="10" max="10" width="24.00390625" style="0" customWidth="1"/>
    <col min="11" max="11" width="10.00390625" style="0" bestFit="1" customWidth="1"/>
    <col min="14" max="15" width="10.00390625" style="0" bestFit="1" customWidth="1"/>
  </cols>
  <sheetData>
    <row r="5" ht="15">
      <c r="K5" t="s">
        <v>64</v>
      </c>
    </row>
    <row r="7" spans="5:15" ht="15">
      <c r="E7" t="s">
        <v>52</v>
      </c>
      <c r="F7" s="11">
        <v>331774</v>
      </c>
      <c r="J7" t="s">
        <v>53</v>
      </c>
      <c r="K7" s="11">
        <v>168306</v>
      </c>
      <c r="O7" s="11"/>
    </row>
    <row r="8" spans="5:11" ht="15">
      <c r="E8" t="s">
        <v>53</v>
      </c>
      <c r="F8" s="11">
        <v>6532</v>
      </c>
      <c r="H8" s="11"/>
      <c r="J8" t="s">
        <v>54</v>
      </c>
      <c r="K8" s="11">
        <v>80000</v>
      </c>
    </row>
    <row r="9" spans="6:11" ht="15">
      <c r="F9" s="11"/>
      <c r="J9" t="s">
        <v>52</v>
      </c>
      <c r="K9" s="11">
        <v>90000</v>
      </c>
    </row>
    <row r="10" spans="6:11" ht="15">
      <c r="F10" s="11"/>
      <c r="K10" s="11"/>
    </row>
    <row r="11" spans="6:11" ht="15">
      <c r="F11" s="11">
        <f>F7+F8</f>
        <v>338306</v>
      </c>
      <c r="K11" s="11">
        <f>K7+K8+K9</f>
        <v>338306</v>
      </c>
    </row>
    <row r="12" ht="15">
      <c r="F12" s="11"/>
    </row>
    <row r="13" ht="15">
      <c r="F13" s="11"/>
    </row>
    <row r="14" spans="5:11" ht="15">
      <c r="E14" t="s">
        <v>55</v>
      </c>
      <c r="F14" s="11">
        <v>65007</v>
      </c>
      <c r="J14" t="s">
        <v>56</v>
      </c>
      <c r="K14" s="11">
        <v>34605</v>
      </c>
    </row>
    <row r="15" spans="6:11" ht="15">
      <c r="F15" s="11"/>
      <c r="J15" t="s">
        <v>57</v>
      </c>
      <c r="K15" s="11">
        <v>30402</v>
      </c>
    </row>
    <row r="17" ht="15">
      <c r="K17" s="11">
        <f>K14+K15</f>
        <v>65007</v>
      </c>
    </row>
    <row r="19" ht="15">
      <c r="N19" s="11"/>
    </row>
    <row r="21" spans="5:11" ht="15">
      <c r="E21" t="s">
        <v>58</v>
      </c>
      <c r="K21" s="11">
        <v>296173</v>
      </c>
    </row>
    <row r="24" spans="5:11" ht="15">
      <c r="E24" t="s">
        <v>59</v>
      </c>
      <c r="F24" s="11">
        <v>30471</v>
      </c>
      <c r="J24" t="s">
        <v>60</v>
      </c>
      <c r="K24" s="11">
        <v>30471</v>
      </c>
    </row>
    <row r="25" spans="6:11" ht="15">
      <c r="F25" s="11"/>
      <c r="K25" s="11"/>
    </row>
    <row r="26" spans="5:11" ht="15">
      <c r="E26" t="s">
        <v>61</v>
      </c>
      <c r="F26" s="11">
        <v>120069</v>
      </c>
      <c r="J26" t="s">
        <v>62</v>
      </c>
      <c r="K26" s="11">
        <v>120069</v>
      </c>
    </row>
    <row r="27" ht="15">
      <c r="F27" s="13"/>
    </row>
  </sheetData>
  <sheetProtection/>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D3:N23"/>
  <sheetViews>
    <sheetView zoomScalePageLayoutView="0" workbookViewId="0" topLeftCell="A1">
      <selection activeCell="J10" sqref="J10"/>
    </sheetView>
  </sheetViews>
  <sheetFormatPr defaultColWidth="9.140625" defaultRowHeight="15"/>
  <cols>
    <col min="4" max="4" width="38.57421875" style="0" customWidth="1"/>
    <col min="9" max="9" width="21.140625" style="0" customWidth="1"/>
  </cols>
  <sheetData>
    <row r="3" spans="5:10" ht="15">
      <c r="E3" t="s">
        <v>63</v>
      </c>
      <c r="J3" t="s">
        <v>64</v>
      </c>
    </row>
    <row r="4" spans="4:10" ht="15">
      <c r="D4" t="s">
        <v>65</v>
      </c>
      <c r="E4" s="16">
        <v>65.007</v>
      </c>
      <c r="I4" t="s">
        <v>66</v>
      </c>
      <c r="J4">
        <v>65.007</v>
      </c>
    </row>
    <row r="5" spans="4:10" ht="15">
      <c r="D5" t="s">
        <v>67</v>
      </c>
      <c r="E5" s="14">
        <v>37.003</v>
      </c>
      <c r="I5" t="s">
        <v>53</v>
      </c>
      <c r="J5">
        <v>6.532</v>
      </c>
    </row>
    <row r="6" spans="9:10" ht="15">
      <c r="I6" t="s">
        <v>68</v>
      </c>
      <c r="J6">
        <v>30.471</v>
      </c>
    </row>
    <row r="8" spans="4:10" ht="15">
      <c r="D8" t="s">
        <v>69</v>
      </c>
      <c r="I8" t="s">
        <v>53</v>
      </c>
      <c r="J8" s="14">
        <v>168.306</v>
      </c>
    </row>
    <row r="9" spans="4:14" ht="15">
      <c r="D9" t="s">
        <v>70</v>
      </c>
      <c r="E9">
        <v>120.069</v>
      </c>
      <c r="I9" t="s">
        <v>53</v>
      </c>
      <c r="J9">
        <v>120.069</v>
      </c>
      <c r="N9">
        <f>J6+J12</f>
        <v>65.076</v>
      </c>
    </row>
    <row r="10" spans="9:10" ht="15">
      <c r="I10" t="s">
        <v>53</v>
      </c>
      <c r="J10" s="15">
        <v>80</v>
      </c>
    </row>
    <row r="12" spans="4:10" ht="15">
      <c r="D12" s="17" t="s">
        <v>72</v>
      </c>
      <c r="E12" s="17">
        <v>34.605</v>
      </c>
      <c r="I12" t="s">
        <v>71</v>
      </c>
      <c r="J12">
        <v>34.605</v>
      </c>
    </row>
    <row r="14" spans="9:11" ht="15">
      <c r="I14" t="s">
        <v>72</v>
      </c>
      <c r="K14">
        <v>274.748</v>
      </c>
    </row>
    <row r="15" spans="4:5" ht="15">
      <c r="D15" t="s">
        <v>68</v>
      </c>
      <c r="E15" s="14">
        <v>301.303</v>
      </c>
    </row>
    <row r="16" spans="5:10" ht="15">
      <c r="E16">
        <v>30.471</v>
      </c>
      <c r="I16" t="s">
        <v>79</v>
      </c>
      <c r="J16" s="15">
        <v>90</v>
      </c>
    </row>
    <row r="18" ht="15">
      <c r="M18" s="11">
        <f>J16+J10+J8</f>
        <v>338.30600000000004</v>
      </c>
    </row>
    <row r="19" spans="5:10" ht="15">
      <c r="E19">
        <f>SUM(E4:E16)</f>
        <v>588.4580000000001</v>
      </c>
      <c r="J19">
        <f>SUM(J4:J18)</f>
        <v>594.99</v>
      </c>
    </row>
    <row r="20" ht="15">
      <c r="M20">
        <f>E15+E5</f>
        <v>338.306</v>
      </c>
    </row>
    <row r="23" ht="15">
      <c r="G23">
        <f>J19-E19</f>
        <v>6.531999999999925</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H16:L22"/>
  <sheetViews>
    <sheetView zoomScalePageLayoutView="0" workbookViewId="0" topLeftCell="A1">
      <selection activeCell="N22" sqref="H16:N22"/>
    </sheetView>
  </sheetViews>
  <sheetFormatPr defaultColWidth="9.140625" defaultRowHeight="15"/>
  <cols>
    <col min="8" max="8" width="24.421875" style="0" customWidth="1"/>
    <col min="9" max="9" width="12.421875" style="0" bestFit="1" customWidth="1"/>
    <col min="10" max="10" width="24.28125" style="0" customWidth="1"/>
    <col min="11" max="11" width="11.00390625" style="0" bestFit="1" customWidth="1"/>
  </cols>
  <sheetData>
    <row r="16" spans="8:9" ht="15">
      <c r="H16" t="s">
        <v>77</v>
      </c>
      <c r="I16" s="4">
        <v>156980.785</v>
      </c>
    </row>
    <row r="17" spans="8:9" ht="15">
      <c r="H17" t="s">
        <v>74</v>
      </c>
      <c r="I17" s="4">
        <v>11210.187</v>
      </c>
    </row>
    <row r="18" spans="8:9" ht="15">
      <c r="H18" t="s">
        <v>75</v>
      </c>
      <c r="I18" s="4">
        <v>21.613</v>
      </c>
    </row>
    <row r="19" spans="9:12" ht="15">
      <c r="I19" s="4">
        <f>I16-I17-I18+I20</f>
        <v>149798.985</v>
      </c>
      <c r="K19" s="4">
        <v>149872.285</v>
      </c>
      <c r="L19" t="s">
        <v>73</v>
      </c>
    </row>
    <row r="20" spans="8:9" ht="15">
      <c r="H20" t="s">
        <v>76</v>
      </c>
      <c r="I20" s="4">
        <v>4050</v>
      </c>
    </row>
    <row r="22" spans="10:11" ht="15">
      <c r="J22" t="s">
        <v>78</v>
      </c>
      <c r="K22" s="4">
        <f>K19-I19</f>
        <v>73.30000000001746</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Работа</dc:creator>
  <cp:keywords/>
  <dc:description/>
  <cp:lastModifiedBy>Админ</cp:lastModifiedBy>
  <cp:lastPrinted>2022-11-02T11:59:00Z</cp:lastPrinted>
  <dcterms:created xsi:type="dcterms:W3CDTF">2017-03-26T16:38:27Z</dcterms:created>
  <dcterms:modified xsi:type="dcterms:W3CDTF">2022-11-02T11:59:06Z</dcterms:modified>
  <cp:category/>
  <cp:version/>
  <cp:contentType/>
  <cp:contentStatus/>
</cp:coreProperties>
</file>